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chakraraob\Desktop\"/>
    </mc:Choice>
  </mc:AlternateContent>
  <xr:revisionPtr revIDLastSave="0" documentId="13_ncr:1_{E0451625-9626-428C-BF13-DD7A6EB1BE81}" xr6:coauthVersionLast="47" xr6:coauthVersionMax="47" xr10:uidLastSave="{00000000-0000-0000-0000-000000000000}"/>
  <bookViews>
    <workbookView xWindow="-120" yWindow="-120" windowWidth="19440" windowHeight="10590" activeTab="2" xr2:uid="{F9411468-3EE2-458D-AC4E-22EE0B9160BC}"/>
  </bookViews>
  <sheets>
    <sheet name="LeavesScenariosTable" sheetId="1" r:id="rId1"/>
    <sheet name="Total Site Leaves TestCases" sheetId="3"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D50" i="1"/>
  <c r="P53" i="1" s="1"/>
  <c r="C50" i="1"/>
  <c r="P56" i="1" s="1"/>
  <c r="D129" i="1"/>
  <c r="E129" i="1"/>
  <c r="F129" i="1"/>
  <c r="D128" i="1"/>
  <c r="E127" i="1"/>
  <c r="D127" i="1"/>
  <c r="F127" i="1" s="1"/>
  <c r="P145" i="1"/>
  <c r="P143" i="1"/>
  <c r="E128" i="1"/>
  <c r="P140" i="1"/>
  <c r="P144" i="1" s="1"/>
  <c r="O60" i="1"/>
  <c r="K60" i="1"/>
  <c r="G60" i="1"/>
  <c r="Q51" i="1"/>
  <c r="P54" i="1"/>
  <c r="E49" i="1"/>
  <c r="D49" i="1"/>
  <c r="C49" i="1"/>
  <c r="F49" i="1" s="1"/>
  <c r="E48" i="1"/>
  <c r="D48" i="1"/>
  <c r="C48" i="1"/>
  <c r="D29" i="1"/>
  <c r="D30" i="1"/>
  <c r="P33" i="1" s="1"/>
  <c r="O40" i="1"/>
  <c r="K40" i="1"/>
  <c r="G40" i="1"/>
  <c r="Q31" i="1"/>
  <c r="E30" i="1"/>
  <c r="P34" i="1" s="1"/>
  <c r="C30" i="1"/>
  <c r="P36" i="1" s="1"/>
  <c r="E29" i="1"/>
  <c r="C29" i="1"/>
  <c r="E28" i="1"/>
  <c r="D28" i="1"/>
  <c r="C28" i="1"/>
  <c r="F28" i="1" s="1"/>
  <c r="C70" i="1"/>
  <c r="D70" i="1"/>
  <c r="P72" i="1" s="1"/>
  <c r="E70" i="1"/>
  <c r="P73" i="1" s="1"/>
  <c r="O21" i="1"/>
  <c r="K21" i="1"/>
  <c r="G21" i="1"/>
  <c r="E11" i="1"/>
  <c r="C11" i="1"/>
  <c r="E10" i="1"/>
  <c r="P15" i="1" s="1"/>
  <c r="C10" i="1"/>
  <c r="P17" i="1" s="1"/>
  <c r="E107" i="1"/>
  <c r="D107" i="1"/>
  <c r="C107" i="1"/>
  <c r="E106" i="1"/>
  <c r="P112" i="1" s="1"/>
  <c r="C106" i="1"/>
  <c r="D106" i="1"/>
  <c r="P111" i="1" s="1"/>
  <c r="E105" i="1"/>
  <c r="D105" i="1"/>
  <c r="C105" i="1"/>
  <c r="E9" i="1"/>
  <c r="D9" i="1"/>
  <c r="C9" i="1"/>
  <c r="D11" i="1"/>
  <c r="D10" i="1"/>
  <c r="P14" i="1" s="1"/>
  <c r="Q60" i="1" l="1"/>
  <c r="P65" i="1" s="1"/>
  <c r="F48" i="1"/>
  <c r="F128" i="1"/>
  <c r="P60" i="1"/>
  <c r="F50" i="1"/>
  <c r="F29" i="1"/>
  <c r="F30" i="1"/>
  <c r="P40" i="1"/>
  <c r="P44" i="1" s="1"/>
  <c r="Q40" i="1"/>
  <c r="P43" i="1" s="1"/>
  <c r="F70" i="1"/>
  <c r="Q21" i="1"/>
  <c r="P24" i="1" s="1"/>
  <c r="F9" i="1"/>
  <c r="F11" i="1"/>
  <c r="F107" i="1"/>
  <c r="F106" i="1"/>
  <c r="P114" i="1"/>
  <c r="P118" i="1" s="1"/>
  <c r="P122" i="1" s="1"/>
  <c r="F105" i="1"/>
  <c r="P121" i="1"/>
  <c r="P123" i="1"/>
  <c r="P93" i="1"/>
  <c r="E83" i="1"/>
  <c r="D83" i="1"/>
  <c r="C83" i="1"/>
  <c r="P97" i="1"/>
  <c r="Q93" i="1"/>
  <c r="P79" i="1"/>
  <c r="P21" i="1"/>
  <c r="P25" i="1" s="1"/>
  <c r="Q12" i="1"/>
  <c r="P63" i="1" l="1"/>
  <c r="P45" i="1"/>
  <c r="P26" i="1"/>
  <c r="P75" i="1"/>
  <c r="P80" i="1" s="1"/>
  <c r="F10" i="1"/>
</calcChain>
</file>

<file path=xl/sharedStrings.xml><?xml version="1.0" encoding="utf-8"?>
<sst xmlns="http://schemas.openxmlformats.org/spreadsheetml/2006/main" count="610" uniqueCount="245">
  <si>
    <t>Test scenarios</t>
  </si>
  <si>
    <t>jan</t>
  </si>
  <si>
    <t>Feb</t>
  </si>
  <si>
    <t>Mar</t>
  </si>
  <si>
    <t>Apr</t>
  </si>
  <si>
    <t>May</t>
  </si>
  <si>
    <t>Jun</t>
  </si>
  <si>
    <t>Jul</t>
  </si>
  <si>
    <t>Aug</t>
  </si>
  <si>
    <t>Sep</t>
  </si>
  <si>
    <t>Oct</t>
  </si>
  <si>
    <t xml:space="preserve">Nov </t>
  </si>
  <si>
    <t>Dec</t>
  </si>
  <si>
    <t>AL- Annual Leaves; 30 Days; 10 days every 4 months</t>
  </si>
  <si>
    <t>CL- Casual Leaves; 15 Days; 1.25 credited every month</t>
  </si>
  <si>
    <t>SL- Sick Leaves; 6 Days; 2 days every 4 months</t>
  </si>
  <si>
    <t>Total Site Leaves -51 Leaves (45 days Leaves; 6 Sick leaves)</t>
  </si>
  <si>
    <t>CL</t>
  </si>
  <si>
    <t>SL</t>
  </si>
  <si>
    <t>Paternity</t>
  </si>
  <si>
    <t>Maternity</t>
  </si>
  <si>
    <t>Bereavement</t>
  </si>
  <si>
    <t>leave Type</t>
  </si>
  <si>
    <t>Probation = 30 days</t>
  </si>
  <si>
    <t>AL</t>
  </si>
  <si>
    <t>UNPAID</t>
  </si>
  <si>
    <t>Remaining</t>
  </si>
  <si>
    <t>Joining date: 01 Sep 2024</t>
  </si>
  <si>
    <t>no probation</t>
  </si>
  <si>
    <t>Total taken</t>
  </si>
  <si>
    <t>`</t>
  </si>
  <si>
    <t>Leaves Remaining</t>
  </si>
  <si>
    <t>Total leave taken</t>
  </si>
  <si>
    <t>Total paid leave</t>
  </si>
  <si>
    <t>Total leave till Nov</t>
  </si>
  <si>
    <t>Raghu. (Site)</t>
  </si>
  <si>
    <t>A Head office to Site employee joining date 01 Jan 2024</t>
  </si>
  <si>
    <t xml:space="preserve">If any employee leave template is changed from Head office to Site then Daily Attendance Leaves Overview shown Head office leaves tempates. And 1 leave is mismatched  </t>
  </si>
  <si>
    <t>Fixed</t>
  </si>
  <si>
    <t>Open</t>
  </si>
  <si>
    <t xml:space="preserve"> Probation end date not calculated correctly, for Site employee given 40 days, Start date is 01 Sep 2024, End date is calculated as 11 Dec 2024.</t>
  </si>
  <si>
    <t>High</t>
  </si>
  <si>
    <t>Unpublish Employee Probation it not working.</t>
  </si>
  <si>
    <t>If data updated for old 1st and 2 quadrent then leave count mismatching. For current quadrant working fine.</t>
  </si>
  <si>
    <t>If Probation Completed Early Date is greater Probation Duration (In Days) then system should throw error</t>
  </si>
  <si>
    <t>Employee Probation</t>
  </si>
  <si>
    <t>Leave Request</t>
  </si>
  <si>
    <t>For an employee, leave balance is availabl;e but in Leaves overview all 0's displayed</t>
  </si>
  <si>
    <t>1.In Forgot Password, when entered valid email and OTP then invalid OTP error is displaying.</t>
  </si>
  <si>
    <t>When entered valid Email and Password, then unable to login to the site. Email: ipsita.m@revalsys.in, Password: 9DBUVpd7</t>
  </si>
  <si>
    <t>Account details mail received after 1 hour</t>
  </si>
  <si>
    <t>For newly added employees Check in and Checkout functionality is not working.</t>
  </si>
  <si>
    <t>ipsita</t>
  </si>
  <si>
    <t>Devi</t>
  </si>
  <si>
    <t>Chakri</t>
  </si>
  <si>
    <t>On the daily attendance list page, when the user clicks 'Check In,' the attendance data should bind correctly, but it is not displaying as expected.  
he functionality is not working. Check-in is working, but check-out functionality is not working. I have already informed Anekit, but this issue is only affecting newly created employees. The employee is created newly. Ipsita user</t>
  </si>
  <si>
    <t>Add a probation period category with options for 3 months and 6 months. Allow leave after 3 months and after 6 months. For the confirmation completed category, add options for 'Yes' and 'No.' The leave request functionality is not displaying, or the disabled mode is showing the 'Approve' button, as per my suggestion but its showing only leave balance</t>
  </si>
  <si>
    <t>Suggestion</t>
  </si>
  <si>
    <t>low</t>
  </si>
  <si>
    <t>Probation functinality not working properly. Apply probation for an employee and check the leaves not calculated properly</t>
  </si>
  <si>
    <t>Enmployee Leave Report</t>
  </si>
  <si>
    <t>Raghu Employee is in Site template, but not it is not showing in the list. Previously worked fine.</t>
  </si>
  <si>
    <t>New</t>
  </si>
  <si>
    <t>Profile photo and Id proof mandatory is removed</t>
  </si>
  <si>
    <t>Probation status are not binding for new employee but when go back to another tab and come back it is loading.</t>
  </si>
  <si>
    <t>Mujahid employee</t>
  </si>
  <si>
    <t>Join date 01 Nov 2024</t>
  </si>
  <si>
    <t>Probation = 50 days (21 Dec 2024)</t>
  </si>
  <si>
    <t>mujahid@revalsys.com</t>
  </si>
  <si>
    <t>Password: 0Q3oumI4x</t>
  </si>
  <si>
    <t xml:space="preserve">How to apply for maternity and paternity leave ? </t>
  </si>
  <si>
    <t>If there is a feasability to apply maternity from leave request then maternity 180 days employee has to select. We should have provision to select only start and end date.</t>
  </si>
  <si>
    <t>Not implemented</t>
  </si>
  <si>
    <t>Suggession</t>
  </si>
  <si>
    <t>If Male employee only Paternity option should come, for Female employee maternity should be visible.</t>
  </si>
  <si>
    <t xml:space="preserve">For probation active emplloyee with in the probation if he applied leave, then this employee should have 0 Total Earned Leaves, </t>
  </si>
  <si>
    <t xml:space="preserve">Check Employee who s in </t>
  </si>
  <si>
    <t>Total for 12 months</t>
  </si>
  <si>
    <t>Total till november</t>
  </si>
  <si>
    <t>total excluding probation</t>
  </si>
  <si>
    <t>Sailee</t>
  </si>
  <si>
    <t>Total excluding probation</t>
  </si>
  <si>
    <t>Leave Type</t>
  </si>
  <si>
    <t>TC-2</t>
  </si>
  <si>
    <t>Result</t>
  </si>
  <si>
    <t>Test Data and Steps</t>
  </si>
  <si>
    <t>Pass</t>
  </si>
  <si>
    <t>Revalweb</t>
  </si>
  <si>
    <t>Live</t>
  </si>
  <si>
    <t>Mujahid</t>
  </si>
  <si>
    <t>Fail</t>
  </si>
  <si>
    <t>A  Site employee joining date 01 Sep 2024, with probation = 30 days and no leaves taken in Sep month during probation</t>
  </si>
  <si>
    <t>Probation = 50 days</t>
  </si>
  <si>
    <t>Calculated date 30 nov 2024</t>
  </si>
  <si>
    <t>TC-3</t>
  </si>
  <si>
    <t>A  Site  employee joining date 01 Jan 2024, no probation</t>
  </si>
  <si>
    <t>UserProbation employee</t>
  </si>
  <si>
    <t>Able to apply leave in the month during probation from Leave Request</t>
  </si>
  <si>
    <t>A  Site employee joining date 01 Nov 2024, within probation = 50 days and  leaves taken in month during probation. Apply leave from Leave Request module</t>
  </si>
  <si>
    <t>Partially fixed.</t>
  </si>
  <si>
    <t>pass</t>
  </si>
  <si>
    <t>fail</t>
  </si>
  <si>
    <t>s</t>
  </si>
  <si>
    <t xml:space="preserve">Total till now, no </t>
  </si>
  <si>
    <t xml:space="preserve">Sandeep </t>
  </si>
  <si>
    <t>Head office</t>
  </si>
  <si>
    <t>Devi g employee</t>
  </si>
  <si>
    <t>In Emp Monthly Attendace is, applied CL leaves should be displayed as UNPAID leave because these leaves are not considered in the paid leaves</t>
  </si>
  <si>
    <t>Scenario-1</t>
  </si>
  <si>
    <t>Verify an employee whose joining date is 01 Jan 2024, no probation and Site Leave Template is selected. 
Check Scenario 1 from Sheet 1</t>
  </si>
  <si>
    <t>Check Total leaves taken by him is correctly calculated in Daily Attendance Overview, Leave Request Overview and Employee Leave Report</t>
  </si>
  <si>
    <t>Check Total leaves elible by him in till Novemeber 2024 in Daily Attendance Overview, Leave Request Overview and Employee Leave Report</t>
  </si>
  <si>
    <t>Verify a Site employee joining date 01 Sep 2024, with probation = 30 days and no leaves taken in Sep month during probation.
(employee joined in 3rd Quadrant of the year) Ref: Scenario 2 from Sheet 1</t>
  </si>
  <si>
    <t>Verify A  Site employee joining date 01 Nov 2024, within probation = 50 days and  leaves taken in month during probation. Apply leave from Leave Request module
(Ref: Scenario 3 for test data)</t>
  </si>
  <si>
    <t>Check Total leaves elible by him in till Novemeber 2024 in Daily Attendance Overview, Leave Request Overview and Employee Leave Report =F50</t>
  </si>
  <si>
    <r>
      <t xml:space="preserve">A Head office employee joining date 01 Sep 2024, No probation
</t>
    </r>
    <r>
      <rPr>
        <b/>
        <sz val="11"/>
        <color theme="1"/>
        <rFont val="Aptos Narrow"/>
        <family val="2"/>
        <scheme val="minor"/>
      </rPr>
      <t xml:space="preserve">  with probation = 30 days and no leaves taken in Sep month during probation.
(employee joined in 3rd Quadrant of the year) Ref: Scenario 2 from Sheet 1</t>
    </r>
  </si>
  <si>
    <r>
      <t xml:space="preserve">A Head office employee joining date 01 Jan 2024, No probation
</t>
    </r>
    <r>
      <rPr>
        <b/>
        <sz val="11"/>
        <color theme="1"/>
        <rFont val="Aptos Narrow"/>
        <family val="2"/>
        <scheme val="minor"/>
      </rPr>
      <t xml:space="preserve"> </t>
    </r>
  </si>
  <si>
    <t>Verify A Head office employee joining date 01 Nov 2024, within probation = 50 days and  leaves taken in month during probation. Apply leave from Leave Request module
(Ref: Scenario 3 for test data)</t>
  </si>
  <si>
    <t>Test Case Id</t>
  </si>
  <si>
    <t>Sangamam Changes Test cases (Requirement 5, 6, 7, 8)</t>
  </si>
  <si>
    <t>Test Scenario</t>
  </si>
  <si>
    <t>Test Case</t>
  </si>
  <si>
    <t>SangTC-1</t>
  </si>
  <si>
    <t>SangTC-2</t>
  </si>
  <si>
    <t>SangTC-3</t>
  </si>
  <si>
    <t>SangTC-4</t>
  </si>
  <si>
    <t>SangTC-5</t>
  </si>
  <si>
    <t>SangTC-6</t>
  </si>
  <si>
    <t>SangTC-7</t>
  </si>
  <si>
    <t>SangTC-8</t>
  </si>
  <si>
    <t>SangTC-9</t>
  </si>
  <si>
    <t>SangTC-10</t>
  </si>
  <si>
    <t>SangTC-11</t>
  </si>
  <si>
    <t>SangTC-12</t>
  </si>
  <si>
    <t>SangTC-13</t>
  </si>
  <si>
    <t>SangTC-14</t>
  </si>
  <si>
    <t>SangTC-15</t>
  </si>
  <si>
    <t>SangTC-16</t>
  </si>
  <si>
    <t>SangTC-17</t>
  </si>
  <si>
    <t>SangTC-18</t>
  </si>
  <si>
    <t>SangTC-19</t>
  </si>
  <si>
    <t>SangTC-20</t>
  </si>
  <si>
    <t>SangTC-21</t>
  </si>
  <si>
    <t>SangTC-22</t>
  </si>
  <si>
    <t>SangTC-23</t>
  </si>
  <si>
    <t>SangTC-24</t>
  </si>
  <si>
    <t xml:space="preserve">Check Total leaves elible by him in till Novemeber 2024 in Daily Attendance Overview, Leave Request Overview and Employee Leave Report </t>
  </si>
  <si>
    <t>Check Leaves remaining correclty calculatedin Daily Attendance Overview, Leave Request Overview and Employee Leave Report</t>
  </si>
  <si>
    <t>Check total paid leaves calcualted correctly in Daily Attendance Overview, Leave Request Overview and Employee Leave Report</t>
  </si>
  <si>
    <t>Check Total leaves taken by him is correctly calculated  in Daily Attendance Overview, Leave Request Overview and Employee Leave Report</t>
  </si>
  <si>
    <t>Check Leaves remaining correclty calculated in Daily Attendance Overview, Leave Request Overview and Employee Leave Report</t>
  </si>
  <si>
    <t>Verify Head Office Template is created in the Leave Template module under Masters in HRMS</t>
  </si>
  <si>
    <t>Verify Site Office Template is created in the Leave Template module under Masters in HRMS</t>
  </si>
  <si>
    <t>Verify Leave Templates are binding in the Employee module General Tab</t>
  </si>
  <si>
    <t>Check Leave Templates created are binding in the Employee Module of General tab.</t>
  </si>
  <si>
    <t>Module/Page Name</t>
  </si>
  <si>
    <t>Leave Template</t>
  </si>
  <si>
    <t>Employee Leave Report</t>
  </si>
  <si>
    <t>Check the leave templated are binding in the Monthly Attendance Report</t>
  </si>
  <si>
    <t>Monthly Attendance Report</t>
  </si>
  <si>
    <t>Check HRMSLeaveTemplate * drop down is added in the Employee Leave Report and created active tempaltes are binding in report</t>
  </si>
  <si>
    <t>Verify leave templates are binding in the Reports modules</t>
  </si>
  <si>
    <t>Dalily Attendance,
Leave Request,
Empoyee Leave Report</t>
  </si>
  <si>
    <t>Create Head Office Template in the Leave Template module under Masters in HRMS with below Criteria.
 Total Head office Leaves- 18 Leaves (CL- 12 Leaves; SL-6 Leaves)
CL- 12 days Criteria: 1 leave every month
SL- 6 days; 2 days every 4 months
Special Leaves: For both Site and Head Office
Paternity- 5 days (2 times in the service)
Maternity- 26 weeks 
Bereavement Leave- 10 days (2 times Max in the year</t>
  </si>
  <si>
    <t>Create Site Office Template in the Leave Template module under Masters in HRMS with below Criteria.
Total Site Leaves -51 Leaves; (45 days Leaves; 6 Sick leaves)
AL- Annual Leaves; 30 Days; 10 days every 4 months
CL- Casual Leaves; 15 Days; 1.25 credited every month
SL- Sick Leaves; 6 Days; 2 days every 4 months
Special Leaves: For both Site and Head Office
Paternity- 5 days (2 times in the service)
Maternity- 26 weeks 
Bereavement Leave- 10 days (2 times Max in the year</t>
  </si>
  <si>
    <t>SangTC-25</t>
  </si>
  <si>
    <t>SangTC-26</t>
  </si>
  <si>
    <t>SangTC-27</t>
  </si>
  <si>
    <t>SangTC-28</t>
  </si>
  <si>
    <t>SangTC-29</t>
  </si>
  <si>
    <t xml:space="preserve"> Approval Leave: No 2 step approval process. Doesn't show the leave balance to the approver before 
approving the leave.
Proposal: Please provide the leave balance of the leave applicant to the approver.</t>
  </si>
  <si>
    <t>Written By</t>
  </si>
  <si>
    <t>Leave Approval</t>
  </si>
  <si>
    <t>SangTC-30</t>
  </si>
  <si>
    <t>Verify that a half-day leave alert is triggered if the employee logs in more than 4 hours after the shift start time.</t>
  </si>
  <si>
    <t>Daily Attedance List page</t>
  </si>
  <si>
    <r>
      <t xml:space="preserve">1.	Half day leave- If logged in late (after 10 AM-shift time), it generates automated email as half day leave.
</t>
    </r>
    <r>
      <rPr>
        <b/>
        <sz val="11"/>
        <color theme="1"/>
        <rFont val="Aptos Narrow"/>
        <family val="2"/>
        <scheme val="minor"/>
      </rPr>
      <t>Revalsys comments</t>
    </r>
    <r>
      <rPr>
        <sz val="11"/>
        <color theme="1"/>
        <rFont val="Aptos Narrow"/>
        <family val="2"/>
        <scheme val="minor"/>
      </rPr>
      <t xml:space="preserve"> : We have removed late login alert, but If employee logs in after 4 hours from shift start time then it will be considered as half day and half day absent alert will be triggered.</t>
    </r>
  </si>
  <si>
    <t>Expected Result</t>
  </si>
  <si>
    <t>If the employee logs in more than 4 hours after the shift start time, the system should automatically generate a half-day leave alert</t>
  </si>
  <si>
    <t>Verify that a half-day leave alert is triggered based on a custom shift start time (for example, 10 AM shift).</t>
  </si>
  <si>
    <t>The system should trigger the half-day leave alert when the employee logs in 4 hours or more after the shift start time (in this case, after 2:00 PM for a 10 AM shift).</t>
  </si>
  <si>
    <t>Verify that the half-day leave email is sent to the correct recipients (employee and manager/HR)</t>
  </si>
  <si>
    <t>The half-day leave email shouldn't  be sent to both the employee and any configured manager/HR recipients.</t>
  </si>
  <si>
    <r>
      <t xml:space="preserve">2.	Biometric/Register/ERP log-in system: Head office employees have to follow all the three systems as ERP doesn't have biometric integration with attendance. It can be accessed from Mobile and Laptop. No IP restriction on laptop while employee is at office. No GPS tracking system when logged in from mobile. There are high chances of misuse, employees may login and logout when ever and where ever required without any restriction which becomes difficult to track whether they are at office or elsewhere.
</t>
    </r>
    <r>
      <rPr>
        <b/>
        <sz val="11"/>
        <color theme="1"/>
        <rFont val="Aptos Narrow"/>
        <family val="2"/>
        <scheme val="minor"/>
      </rPr>
      <t>Proposal:</t>
    </r>
    <r>
      <rPr>
        <sz val="11"/>
        <color theme="1"/>
        <rFont val="Aptos Narrow"/>
        <family val="2"/>
        <scheme val="minor"/>
      </rPr>
      <t xml:space="preserve"> Please see if we can integrate ERP attendance with internal biometric system for Head Office and have GPS Tracking system for all of them who login from mobile and laptop.</t>
    </r>
    <r>
      <rPr>
        <b/>
        <sz val="11"/>
        <color theme="1"/>
        <rFont val="Aptos Narrow"/>
        <family val="2"/>
        <scheme val="minor"/>
      </rPr>
      <t xml:space="preserve"> Can have IP restriction. Exemption option can be included, if mail id is added here, he’ll be able to login where ever he is.</t>
    </r>
  </si>
  <si>
    <t>Verify that IP restrictions are enforced for login attempts from outside the allowed network.</t>
  </si>
  <si>
    <t>The login attempt should be recorded as a failed login due to IP restriction.</t>
  </si>
  <si>
    <t>The employee should be able to log in successfully from any location, even if the IP is outside the allowed range, because their email ID is exempt.</t>
  </si>
  <si>
    <t>Verify that an employee without an exemption cannot log in from an unauthorized IP.</t>
  </si>
  <si>
    <t>The login attempt should be logged as a failed login due to IP restriction.</t>
  </si>
  <si>
    <t xml:space="preserve"> Verify that employees with an exempted Ip Address ( email ID) can log in from any location, bypassing IP restrictions</t>
  </si>
  <si>
    <t>Verify that the system can handle multiple exempted  IP Address (email IDs) correctly and allow login from any location.</t>
  </si>
  <si>
    <t>All employees with exempted OP Address  (email IDs ) should be able to log in from any location, bypassing the IP restrictions.</t>
  </si>
  <si>
    <t>Verify that adding a new  IP Address ( email ID )to the exemption list immediately allows login from any location without IP restrictions.</t>
  </si>
  <si>
    <t>After adding the employee’s  IP Address (email ID ) to the exemption list, they should be able to log in from any IP address, bypassing IP restrictions.</t>
  </si>
  <si>
    <t>Verify that GPS tracking is enabled and functioning for mobile logins outside the office.</t>
  </si>
  <si>
    <t>The ERP system should track the employee’s location using GPS during mobile logins outside the office.</t>
  </si>
  <si>
    <t>Working hours- As per the recent leave policy issued to head office, (Mon-Friday= 8 Hours*5 Days= 40 Hours; if there is short fall may work on Saturday by connecting from home; Example: If an employee happens to work for 36 hours from Mon to Friday, the remaining 4 hours may work on Saturday by connecting from home) ERP doesn’t have 40 Hours of tracking</t>
  </si>
  <si>
    <t>IP Address</t>
  </si>
  <si>
    <t xml:space="preserve"> Weekly Working Hours Report</t>
  </si>
  <si>
    <t>On the Weekly Working Hours Report list page identifies the shortfall in working hours if the employee works fewer than 40 hours Monday to Friday.</t>
  </si>
  <si>
    <t>The system should calculate the shortfall of 4 hours and display it to the employee and/or HR for tracking purposes.</t>
  </si>
  <si>
    <t>Verify that an employee can log hours on Saturday to make up for the shortfall in working hours from Monday to Friday.</t>
  </si>
  <si>
    <t>The system should allow the employee to log hours on Saturday to make up for the shortfall and update the total working hours to 40 hours.</t>
  </si>
  <si>
    <t>The employee's week's total hours should now be updated to reflect 40 hours, including the Saturday work.</t>
  </si>
  <si>
    <t>Verify that the Weekly Working Hours Report  accurately calculates the total working hours after the employee logs Saturday hours to make up for the shortfall.</t>
  </si>
  <si>
    <t>Verify that the Weekly Working Hours Report correctly binds employee working hours records with Department, Employee, Month, and Year.</t>
  </si>
  <si>
    <t>The Weekly Working Hours Report should show records that are bound by Department, Employee, Month, and Year as per the selected filters.</t>
  </si>
  <si>
    <t>Verify that the Weekly Working Hours Report correctly binds employee working hours records by Department, Employee, Month, and Year when no filters are applied.</t>
  </si>
  <si>
    <t>The Weekly Working Hours Report should display records for all employees, departments, months, and years in the system.</t>
  </si>
  <si>
    <t>Verify that the Weekly Working Hours Report correctly binds employee working hours records based on Department, Employee, Month, and Year, and the Extract button works correctly to export the data.</t>
  </si>
  <si>
    <t>The Extract button should trigger a successful export of the report in the chosen format (Excel,</t>
  </si>
  <si>
    <t>Verify that the Weekly Working Hours Report correctly binds employee working hours records when no filters are applied, and the Extract button works correctly to export the data.</t>
  </si>
  <si>
    <t>The Extract button should trigger a successful export of the data in the selected format (Excel,</t>
  </si>
  <si>
    <t>SangTC-31</t>
  </si>
  <si>
    <t>SangTC-32</t>
  </si>
  <si>
    <t>SangTC-33</t>
  </si>
  <si>
    <t>Probation Period- 6 months (Site) - Allowed taking leaves after 3 months Probation Period- 6 months (Head office) - Allowed taking leaves after 6 months
Conclusion: Going forward we shall issue offers with probation period of 3 months for experienced employee and 6 months for a fresher.</t>
  </si>
  <si>
    <t>Verify that an experienced employee at Site location has a probation period of 3 months and can take leave after completing 3 months.</t>
  </si>
  <si>
    <t>The employee should not be allowed to apply for leave during the first 3 months.</t>
  </si>
  <si>
    <t>Verify that a fresher employee at Site location has a probation period of 6 months and can take leave only after 6 months.</t>
  </si>
  <si>
    <t>The employee should not be allowed to apply for leave during the first 6 months.</t>
  </si>
  <si>
    <t>Verify that an employee cannot apply for leave before the probation period is completed (Site location).</t>
  </si>
  <si>
    <t>The system should not allow the employee to apply for leave if the probation period is not completed (i.e., before 3 or 6 months).</t>
  </si>
  <si>
    <t>Verify that an employee can apply for leave once the probation period is completed (Site location).</t>
  </si>
  <si>
    <t>The system should allow the employee to apply for leave after completing the probation period</t>
  </si>
  <si>
    <t>Employee-Probation period,Leave Approvel</t>
  </si>
  <si>
    <t>Verify that the Leave Request - Overview Popup does not show any leave template (e.g., Annual Leave Status) for an employee on probation when applying for leave.</t>
  </si>
  <si>
    <t>The Leave Request Overview Popup should not display the Annual Leave status or any leave template for employees on probation.</t>
  </si>
  <si>
    <t>Verify that the Leave Request - Overview Popup does not display any leave template (e.g., Annual Leave status) for an employee on probation at the Head Office location when submitting a leave request.</t>
  </si>
  <si>
    <t>The Leave Request Overview Popup should not show any leave templates or leave balance (e.g., Annual Leave status) for employees who are on probation.</t>
  </si>
  <si>
    <t>Verify that the Leave Request - Overview Popup does not show the Annual Leave status or any leave template when a probationary employee submits a leave request.</t>
  </si>
  <si>
    <t>he Leave Request Overview Popup should not show leave templates (like Annual Leave status) for employees who are on probation.</t>
  </si>
  <si>
    <t>TBD</t>
  </si>
  <si>
    <t>Verify that an inactive probationary employee cannot access the Leave Request page to apply for leave</t>
  </si>
  <si>
    <t>The employee should  be able to apply for leave.</t>
  </si>
  <si>
    <t>Verify that the InActive probation Employee- Leave Request - Overview Popup does  show any leave template (e.g., Annual Leave Status) for an employee on probation when applying for leave.</t>
  </si>
  <si>
    <t>The Leave Request Overview Popup should display the Annual Leave status or any leave template for employees on probation.</t>
  </si>
  <si>
    <t>Verify that the InActive probation Employee- Leave Request - Overview Popup does display any leave template (e.g., Annual Leave status) for an employee on probation at the Head Office location when submitting a leave request.</t>
  </si>
  <si>
    <t>The Leave Request Overview Popup should  show any leave templates or leave balance (e.g., Annual Leave status) for employees who are on probation.</t>
  </si>
  <si>
    <t>Verify that the Leave Overview page correctly displays the respective leave template records (e.g., Annual Leave) after an employee, who has completed their probation period, applies for leave.</t>
  </si>
  <si>
    <t>The Leave Overview page should show the respective leave template records for the Annual Leave category (or other relevant leave types).</t>
  </si>
  <si>
    <t>The Leave Overview page should display the Sick Leave template with the correct leave details, including the Sick Leave balance.</t>
  </si>
  <si>
    <t>Verify that the Leave Overview page correctly displays the Sick Leave template records after an employee, who is no longer on probation, applies for Sick Leave</t>
  </si>
  <si>
    <t>Verify that the Leave Overview page displays the correct leave templates (e.g., Annual Leave, Sick Leave, etc.) for an employee who has completed their probation period and applies for multiple leave types.</t>
  </si>
  <si>
    <t>The Leave Overview page should show Annual Leave, Sick Leave, and any other relevant leave templates with their respective leave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</si>
</sst>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FF0000"/>
      <name val="Aptos Narrow"/>
      <family val="2"/>
      <scheme val="minor"/>
    </font>
    <font>
      <sz val="11"/>
      <name val="Aptos Narrow"/>
      <family val="2"/>
      <scheme val="minor"/>
    </font>
    <font>
      <b/>
      <sz val="11"/>
      <color theme="1"/>
      <name val="Aptos Narrow"/>
      <family val="2"/>
      <scheme val="minor"/>
    </font>
    <font>
      <u/>
      <sz val="11"/>
      <color theme="10"/>
      <name val="Aptos Narrow"/>
      <family val="2"/>
      <scheme val="minor"/>
    </font>
    <font>
      <sz val="11"/>
      <color theme="5" tint="0.59999389629810485"/>
      <name val="Aptos Narrow"/>
      <family val="2"/>
      <scheme val="minor"/>
    </font>
    <font>
      <sz val="8"/>
      <name val="Aptos Narrow"/>
      <family val="2"/>
      <scheme val="minor"/>
    </font>
    <font>
      <sz val="11"/>
      <color theme="1"/>
      <name val="Calibri"/>
      <family val="2"/>
    </font>
  </fonts>
  <fills count="15">
    <fill>
      <patternFill patternType="none"/>
    </fill>
    <fill>
      <patternFill patternType="gray125"/>
    </fill>
    <fill>
      <patternFill patternType="solid">
        <fgColor theme="4" tint="0.59999389629810485"/>
        <bgColor indexed="64"/>
      </patternFill>
    </fill>
    <fill>
      <patternFill patternType="solid">
        <fgColor theme="3" tint="0.749992370372631"/>
        <bgColor indexed="64"/>
      </patternFill>
    </fill>
    <fill>
      <patternFill patternType="solid">
        <fgColor theme="3" tint="0.49998474074526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00B05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tint="0.59999389629810485"/>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xf numFmtId="0" fontId="0" fillId="0" borderId="0" xfId="0" applyAlignment="1">
      <alignment wrapText="1"/>
    </xf>
    <xf numFmtId="0" fontId="0" fillId="0" borderId="1" xfId="0" applyBorder="1"/>
    <xf numFmtId="0" fontId="0" fillId="0" borderId="2" xfId="0" applyBorder="1"/>
    <xf numFmtId="0" fontId="0" fillId="2" borderId="2" xfId="0" applyFill="1" applyBorder="1"/>
    <xf numFmtId="0" fontId="0" fillId="3" borderId="2" xfId="0" applyFill="1" applyBorder="1"/>
    <xf numFmtId="0" fontId="0" fillId="4" borderId="2" xfId="0" applyFill="1" applyBorder="1"/>
    <xf numFmtId="0" fontId="0" fillId="0" borderId="3" xfId="0" applyBorder="1"/>
    <xf numFmtId="0" fontId="0" fillId="0" borderId="4" xfId="0" applyBorder="1"/>
    <xf numFmtId="0" fontId="0" fillId="0" borderId="5" xfId="0" applyBorder="1"/>
    <xf numFmtId="0" fontId="1" fillId="0" borderId="4" xfId="0" applyFont="1" applyBorder="1"/>
    <xf numFmtId="0" fontId="1" fillId="0" borderId="0" xfId="0" applyFont="1"/>
    <xf numFmtId="0" fontId="2"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5" borderId="3" xfId="0" applyFill="1" applyBorder="1"/>
    <xf numFmtId="0" fontId="0" fillId="6" borderId="2" xfId="0" applyFill="1" applyBorder="1"/>
    <xf numFmtId="0" fontId="0" fillId="2" borderId="0" xfId="0" applyFill="1"/>
    <xf numFmtId="0" fontId="0" fillId="7" borderId="9" xfId="0" applyFill="1" applyBorder="1"/>
    <xf numFmtId="0" fontId="0" fillId="7" borderId="5" xfId="0" applyFill="1" applyBorder="1"/>
    <xf numFmtId="0" fontId="0" fillId="0" borderId="2" xfId="0" applyBorder="1" applyAlignment="1">
      <alignment wrapText="1"/>
    </xf>
    <xf numFmtId="0" fontId="0" fillId="0" borderId="11" xfId="0" applyBorder="1"/>
    <xf numFmtId="0" fontId="0" fillId="7" borderId="11" xfId="0" applyFill="1" applyBorder="1"/>
    <xf numFmtId="0" fontId="0" fillId="0" borderId="12" xfId="0" applyBorder="1"/>
    <xf numFmtId="0" fontId="0" fillId="0" borderId="13" xfId="0" applyBorder="1"/>
    <xf numFmtId="0" fontId="0" fillId="0" borderId="4" xfId="0" applyBorder="1" applyAlignment="1">
      <alignment wrapText="1"/>
    </xf>
    <xf numFmtId="0" fontId="4" fillId="0" borderId="0" xfId="1"/>
    <xf numFmtId="0" fontId="3" fillId="0" borderId="0" xfId="0" applyFont="1"/>
    <xf numFmtId="0" fontId="0" fillId="8" borderId="0" xfId="0" applyFill="1"/>
    <xf numFmtId="0" fontId="1" fillId="8" borderId="0" xfId="0" applyFont="1" applyFill="1"/>
    <xf numFmtId="0" fontId="2" fillId="8" borderId="0" xfId="0" applyFont="1" applyFill="1"/>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3" borderId="0" xfId="0" applyFill="1"/>
    <xf numFmtId="0" fontId="0" fillId="4" borderId="0" xfId="0" applyFill="1"/>
    <xf numFmtId="0" fontId="0" fillId="6" borderId="0" xfId="0" applyFill="1"/>
    <xf numFmtId="0" fontId="0" fillId="5" borderId="5" xfId="0" applyFill="1" applyBorder="1"/>
    <xf numFmtId="0" fontId="3" fillId="9" borderId="0" xfId="0" applyFont="1" applyFill="1"/>
    <xf numFmtId="0" fontId="1" fillId="7" borderId="0" xfId="0" applyFont="1" applyFill="1"/>
    <xf numFmtId="0" fontId="0" fillId="0" borderId="14" xfId="0" applyBorder="1"/>
    <xf numFmtId="0" fontId="0" fillId="7" borderId="14" xfId="0" applyFill="1" applyBorder="1"/>
    <xf numFmtId="0" fontId="2" fillId="0" borderId="4" xfId="0" applyFont="1" applyBorder="1"/>
    <xf numFmtId="0" fontId="3" fillId="10" borderId="0" xfId="0" applyFont="1" applyFill="1"/>
    <xf numFmtId="0" fontId="0" fillId="11" borderId="9" xfId="0" applyFill="1" applyBorder="1" applyAlignment="1">
      <alignment horizontal="center"/>
    </xf>
    <xf numFmtId="0" fontId="1" fillId="11" borderId="9" xfId="0" applyFont="1" applyFill="1" applyBorder="1" applyAlignment="1">
      <alignment horizontal="center"/>
    </xf>
    <xf numFmtId="0" fontId="0" fillId="11" borderId="0" xfId="0" applyFill="1"/>
    <xf numFmtId="0" fontId="0" fillId="12" borderId="9" xfId="0" applyFill="1" applyBorder="1" applyAlignment="1">
      <alignment horizontal="center"/>
    </xf>
    <xf numFmtId="0" fontId="0" fillId="12" borderId="0" xfId="0" applyFill="1"/>
    <xf numFmtId="0" fontId="0" fillId="10" borderId="9" xfId="0" applyFill="1" applyBorder="1"/>
    <xf numFmtId="0" fontId="2" fillId="7" borderId="0" xfId="0" applyFont="1" applyFill="1"/>
    <xf numFmtId="0" fontId="5" fillId="0" borderId="0" xfId="0" applyFont="1"/>
    <xf numFmtId="0" fontId="5" fillId="8" borderId="0" xfId="0" applyFont="1" applyFill="1"/>
    <xf numFmtId="0" fontId="2" fillId="13" borderId="14" xfId="0" applyFont="1" applyFill="1" applyBorder="1"/>
    <xf numFmtId="0" fontId="0" fillId="0" borderId="0" xfId="0" applyAlignment="1">
      <alignment horizontal="left" vertical="top"/>
    </xf>
    <xf numFmtId="0" fontId="0" fillId="0" borderId="0" xfId="0" applyAlignment="1">
      <alignment horizontal="left" vertical="top" wrapText="1"/>
    </xf>
    <xf numFmtId="0" fontId="3" fillId="14" borderId="0" xfId="0" applyFont="1" applyFill="1" applyAlignment="1">
      <alignment horizontal="left" vertical="top"/>
    </xf>
    <xf numFmtId="0" fontId="3" fillId="14" borderId="0" xfId="0" applyFont="1" applyFill="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0" fillId="0" borderId="5" xfId="0" applyBorder="1" applyAlignment="1">
      <alignment horizontal="center" vertical="top"/>
    </xf>
    <xf numFmtId="0" fontId="0" fillId="0" borderId="9" xfId="0" applyBorder="1" applyAlignment="1">
      <alignment horizontal="center"/>
    </xf>
    <xf numFmtId="0" fontId="0" fillId="11" borderId="9" xfId="0" applyFill="1" applyBorder="1" applyAlignment="1">
      <alignment horizontal="center"/>
    </xf>
    <xf numFmtId="0" fontId="0" fillId="0" borderId="15" xfId="0" applyBorder="1" applyAlignment="1">
      <alignment horizontal="center" wrapText="1"/>
    </xf>
    <xf numFmtId="0" fontId="0" fillId="0" borderId="16" xfId="0" applyBorder="1" applyAlignment="1">
      <alignment horizont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xf>
    <xf numFmtId="0" fontId="0" fillId="0" borderId="0" xfId="0" applyAlignment="1">
      <alignment horizontal="left" vertical="top" wrapText="1"/>
    </xf>
    <xf numFmtId="0" fontId="0" fillId="0" borderId="0" xfId="0" applyAlignment="1">
      <alignment horizontal="center" vertical="top" wrapText="1"/>
    </xf>
    <xf numFmtId="0" fontId="7" fillId="0" borderId="0" xfId="0" applyFont="1" applyAlignment="1">
      <alignment wrapText="1"/>
    </xf>
    <xf numFmtId="0" fontId="0" fillId="0" borderId="0" xfId="0"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ujahid@revalsy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F0EC-41E1-496C-BBB4-B928D6D36951}">
  <dimension ref="A1:T145"/>
  <sheetViews>
    <sheetView topLeftCell="A89" zoomScaleNormal="100" workbookViewId="0">
      <selection activeCell="B111" sqref="B111"/>
    </sheetView>
  </sheetViews>
  <sheetFormatPr defaultRowHeight="15" x14ac:dyDescent="0.25"/>
  <cols>
    <col min="1" max="1" width="11.5703125" customWidth="1"/>
    <col min="2" max="2" width="50.140625" customWidth="1"/>
    <col min="3" max="3" width="12.28515625" bestFit="1" customWidth="1"/>
    <col min="4" max="4" width="6" bestFit="1" customWidth="1"/>
    <col min="5" max="5" width="7.85546875" customWidth="1"/>
    <col min="6" max="6" width="11.7109375" customWidth="1"/>
    <col min="16" max="16" width="11.140625" bestFit="1" customWidth="1"/>
    <col min="17" max="17" width="10.7109375" bestFit="1" customWidth="1"/>
    <col min="20" max="20" width="53.140625" customWidth="1"/>
  </cols>
  <sheetData>
    <row r="1" spans="1:19" x14ac:dyDescent="0.25">
      <c r="B1" t="s">
        <v>16</v>
      </c>
    </row>
    <row r="2" spans="1:19" x14ac:dyDescent="0.25">
      <c r="B2" t="s">
        <v>13</v>
      </c>
    </row>
    <row r="3" spans="1:19" x14ac:dyDescent="0.25">
      <c r="B3" t="s">
        <v>14</v>
      </c>
    </row>
    <row r="4" spans="1:19" x14ac:dyDescent="0.25">
      <c r="B4" t="s">
        <v>15</v>
      </c>
    </row>
    <row r="6" spans="1:19" x14ac:dyDescent="0.25">
      <c r="R6" s="46" t="s">
        <v>84</v>
      </c>
      <c r="S6" s="30"/>
    </row>
    <row r="7" spans="1:19" ht="15.75" thickBot="1" x14ac:dyDescent="0.3">
      <c r="B7" s="30" t="s">
        <v>0</v>
      </c>
      <c r="R7" s="30" t="s">
        <v>87</v>
      </c>
      <c r="S7" s="30" t="s">
        <v>88</v>
      </c>
    </row>
    <row r="8" spans="1:19" x14ac:dyDescent="0.25">
      <c r="A8" s="63" t="s">
        <v>108</v>
      </c>
      <c r="B8" s="66" t="s">
        <v>95</v>
      </c>
      <c r="C8" s="35" t="s">
        <v>24</v>
      </c>
      <c r="D8" s="35" t="s">
        <v>17</v>
      </c>
      <c r="E8" s="35" t="s">
        <v>18</v>
      </c>
      <c r="F8" s="35"/>
      <c r="G8" s="3"/>
      <c r="H8" s="3"/>
      <c r="I8" s="3"/>
      <c r="J8" s="3"/>
      <c r="K8" s="3"/>
      <c r="L8" s="3"/>
      <c r="M8" s="3"/>
      <c r="N8" s="3"/>
      <c r="O8" s="3"/>
      <c r="P8" s="3"/>
      <c r="Q8" s="7"/>
      <c r="R8" s="51" t="s">
        <v>86</v>
      </c>
      <c r="S8" t="s">
        <v>86</v>
      </c>
    </row>
    <row r="9" spans="1:19" x14ac:dyDescent="0.25">
      <c r="A9" s="63"/>
      <c r="B9" s="67"/>
      <c r="C9" s="34">
        <f>2.5*12</f>
        <v>30</v>
      </c>
      <c r="D9" s="34">
        <f>1.25*12</f>
        <v>15</v>
      </c>
      <c r="E9" s="34">
        <f>0.5*12</f>
        <v>6</v>
      </c>
      <c r="F9" s="34">
        <f>SUM(C9:E9)</f>
        <v>51</v>
      </c>
      <c r="H9" s="64" t="s">
        <v>77</v>
      </c>
      <c r="I9" s="64"/>
      <c r="J9" s="64"/>
      <c r="Q9" s="9"/>
    </row>
    <row r="10" spans="1:19" x14ac:dyDescent="0.25">
      <c r="A10" s="63"/>
      <c r="B10" s="8" t="s">
        <v>106</v>
      </c>
      <c r="C10" s="47">
        <f>2.5*3</f>
        <v>7.5</v>
      </c>
      <c r="D10" s="47">
        <f>1.25*11</f>
        <v>13.75</v>
      </c>
      <c r="E10" s="47">
        <f>0.5*3</f>
        <v>1.5</v>
      </c>
      <c r="F10" s="50">
        <f>SUM(C10:E10)</f>
        <v>22.75</v>
      </c>
      <c r="G10" s="49"/>
      <c r="H10" s="65" t="s">
        <v>78</v>
      </c>
      <c r="I10" s="65"/>
      <c r="J10" s="65"/>
      <c r="Q10" s="9"/>
    </row>
    <row r="11" spans="1:19" x14ac:dyDescent="0.25">
      <c r="A11" s="63"/>
      <c r="B11" s="8"/>
      <c r="C11" s="34">
        <f>2.5*2</f>
        <v>5</v>
      </c>
      <c r="D11" s="34">
        <f>1.25*10</f>
        <v>12.5</v>
      </c>
      <c r="E11" s="34">
        <f>0.5*2</f>
        <v>1</v>
      </c>
      <c r="F11" s="34">
        <f>SUM(C11:E11)</f>
        <v>18.5</v>
      </c>
      <c r="H11" s="70" t="s">
        <v>81</v>
      </c>
      <c r="I11" s="70"/>
      <c r="J11" s="70"/>
      <c r="Q11" s="9"/>
    </row>
    <row r="12" spans="1:19" x14ac:dyDescent="0.25">
      <c r="A12" s="63"/>
      <c r="B12" s="8"/>
      <c r="D12" s="36">
        <v>10</v>
      </c>
      <c r="E12" s="36"/>
      <c r="F12" s="36"/>
      <c r="G12" s="36"/>
      <c r="H12" s="36">
        <v>10</v>
      </c>
      <c r="I12" s="36"/>
      <c r="J12" s="36"/>
      <c r="K12" s="36"/>
      <c r="L12" s="36">
        <v>10</v>
      </c>
      <c r="M12" s="36"/>
      <c r="N12" s="36"/>
      <c r="O12" s="36"/>
      <c r="P12" s="36"/>
      <c r="Q12" s="9">
        <f>SUM(D12:O12)</f>
        <v>30</v>
      </c>
    </row>
    <row r="13" spans="1:19" x14ac:dyDescent="0.25">
      <c r="A13" s="63"/>
      <c r="B13" s="8" t="s">
        <v>85</v>
      </c>
      <c r="C13" s="41" t="s">
        <v>82</v>
      </c>
      <c r="D13" s="20" t="s">
        <v>1</v>
      </c>
      <c r="E13" s="20" t="s">
        <v>2</v>
      </c>
      <c r="F13" s="20" t="s">
        <v>3</v>
      </c>
      <c r="G13" s="20" t="s">
        <v>4</v>
      </c>
      <c r="H13" s="37" t="s">
        <v>5</v>
      </c>
      <c r="I13" s="37" t="s">
        <v>6</v>
      </c>
      <c r="J13" s="37" t="s">
        <v>7</v>
      </c>
      <c r="K13" s="37" t="s">
        <v>8</v>
      </c>
      <c r="L13" s="38" t="s">
        <v>9</v>
      </c>
      <c r="M13" s="38" t="s">
        <v>10</v>
      </c>
      <c r="N13" s="38" t="s">
        <v>11</v>
      </c>
      <c r="O13" s="38" t="s">
        <v>12</v>
      </c>
      <c r="P13" s="39" t="s">
        <v>26</v>
      </c>
      <c r="Q13" s="40" t="s">
        <v>29</v>
      </c>
    </row>
    <row r="14" spans="1:19" x14ac:dyDescent="0.25">
      <c r="A14" s="63"/>
      <c r="B14" s="8"/>
      <c r="C14" t="s">
        <v>17</v>
      </c>
      <c r="D14">
        <v>1</v>
      </c>
      <c r="F14">
        <v>0</v>
      </c>
      <c r="G14">
        <v>0</v>
      </c>
      <c r="H14">
        <v>1</v>
      </c>
      <c r="N14">
        <v>3</v>
      </c>
      <c r="P14">
        <f>D10-Q14</f>
        <v>8.75</v>
      </c>
      <c r="Q14" s="9">
        <v>5</v>
      </c>
    </row>
    <row r="15" spans="1:19" x14ac:dyDescent="0.25">
      <c r="A15" s="63"/>
      <c r="B15" s="10"/>
      <c r="C15" t="s">
        <v>18</v>
      </c>
      <c r="E15">
        <v>1</v>
      </c>
      <c r="N15">
        <v>1</v>
      </c>
      <c r="P15">
        <f>E10-Q15</f>
        <v>0.5</v>
      </c>
      <c r="Q15" s="9">
        <v>1</v>
      </c>
    </row>
    <row r="16" spans="1:19" x14ac:dyDescent="0.25">
      <c r="A16" s="63"/>
      <c r="B16" s="10"/>
      <c r="C16" t="s">
        <v>25</v>
      </c>
      <c r="E16">
        <v>1</v>
      </c>
      <c r="N16">
        <v>1</v>
      </c>
      <c r="Q16" s="9">
        <v>2</v>
      </c>
    </row>
    <row r="17" spans="1:19" x14ac:dyDescent="0.25">
      <c r="A17" s="63"/>
      <c r="B17" s="8"/>
      <c r="C17" s="11" t="s">
        <v>24</v>
      </c>
      <c r="H17" s="11">
        <v>0</v>
      </c>
      <c r="M17">
        <v>1</v>
      </c>
      <c r="N17">
        <v>2</v>
      </c>
      <c r="P17">
        <f>C10-Q17</f>
        <v>4.5</v>
      </c>
      <c r="Q17" s="9">
        <v>3</v>
      </c>
    </row>
    <row r="18" spans="1:19" x14ac:dyDescent="0.25">
      <c r="A18" s="63"/>
      <c r="B18" s="8"/>
      <c r="C18" t="s">
        <v>19</v>
      </c>
      <c r="Q18" s="9"/>
    </row>
    <row r="19" spans="1:19" x14ac:dyDescent="0.25">
      <c r="A19" s="63"/>
      <c r="B19" s="8"/>
      <c r="C19" t="s">
        <v>20</v>
      </c>
      <c r="Q19" s="9"/>
    </row>
    <row r="20" spans="1:19" x14ac:dyDescent="0.25">
      <c r="A20" s="63"/>
      <c r="B20" s="8"/>
      <c r="C20" t="s">
        <v>21</v>
      </c>
      <c r="Q20" s="9"/>
    </row>
    <row r="21" spans="1:19" x14ac:dyDescent="0.25">
      <c r="A21" s="63"/>
      <c r="B21" s="8"/>
      <c r="G21" s="12">
        <f>SUM(D14:F20)</f>
        <v>3</v>
      </c>
      <c r="K21">
        <f>SUM(H14:K20)</f>
        <v>1</v>
      </c>
      <c r="O21">
        <f>SUM(L14:O20)</f>
        <v>8</v>
      </c>
      <c r="P21">
        <f>SUM(P14:P18)</f>
        <v>13.75</v>
      </c>
      <c r="Q21" s="9">
        <f>SUM(G21,K21,O21)</f>
        <v>12</v>
      </c>
    </row>
    <row r="22" spans="1:19" x14ac:dyDescent="0.25">
      <c r="A22" s="63"/>
      <c r="B22" s="8"/>
      <c r="C22" s="1"/>
      <c r="P22" s="11"/>
      <c r="Q22" s="9"/>
    </row>
    <row r="23" spans="1:19" ht="15.75" thickBot="1" x14ac:dyDescent="0.3">
      <c r="A23" s="63"/>
      <c r="B23" s="13"/>
      <c r="C23" s="14"/>
      <c r="D23" s="14"/>
      <c r="E23" s="14"/>
      <c r="F23" s="14"/>
      <c r="G23" s="14"/>
      <c r="H23" s="14"/>
      <c r="I23" s="14"/>
      <c r="J23" s="14"/>
      <c r="K23" s="14"/>
      <c r="L23" s="14"/>
      <c r="M23" s="14"/>
      <c r="N23" s="14"/>
      <c r="O23" s="14"/>
      <c r="P23" s="14"/>
      <c r="Q23" s="15"/>
    </row>
    <row r="24" spans="1:19" x14ac:dyDescent="0.25">
      <c r="A24" s="63"/>
      <c r="B24" s="8"/>
      <c r="N24" s="16" t="s">
        <v>32</v>
      </c>
      <c r="O24" s="16"/>
      <c r="P24" s="21">
        <f>Q21</f>
        <v>12</v>
      </c>
      <c r="Q24" s="9"/>
    </row>
    <row r="25" spans="1:19" x14ac:dyDescent="0.25">
      <c r="A25" s="63"/>
      <c r="B25" s="8"/>
      <c r="N25" s="16" t="s">
        <v>31</v>
      </c>
      <c r="O25" s="16"/>
      <c r="P25" s="42">
        <f>SUM(P18:P22)</f>
        <v>13.75</v>
      </c>
      <c r="Q25" s="9"/>
    </row>
    <row r="26" spans="1:19" ht="15.75" thickBot="1" x14ac:dyDescent="0.3">
      <c r="A26" s="63"/>
      <c r="B26" s="13"/>
      <c r="C26" s="14"/>
      <c r="D26" s="14"/>
      <c r="E26" s="14"/>
      <c r="F26" s="14"/>
      <c r="G26" s="14"/>
      <c r="H26" s="14"/>
      <c r="I26" s="14"/>
      <c r="J26" s="14"/>
      <c r="K26" s="14"/>
      <c r="L26" s="14"/>
      <c r="M26" s="14"/>
      <c r="N26" s="43" t="s">
        <v>33</v>
      </c>
      <c r="O26" s="43"/>
      <c r="P26" s="44">
        <f>Q21-Q16</f>
        <v>10</v>
      </c>
      <c r="Q26" s="15"/>
    </row>
    <row r="27" spans="1:19" x14ac:dyDescent="0.25">
      <c r="A27" s="63" t="s">
        <v>83</v>
      </c>
      <c r="B27" s="68" t="s">
        <v>91</v>
      </c>
      <c r="C27" s="35" t="s">
        <v>24</v>
      </c>
      <c r="D27" s="35" t="s">
        <v>17</v>
      </c>
      <c r="E27" s="35" t="s">
        <v>18</v>
      </c>
      <c r="F27" s="35"/>
      <c r="G27" s="3"/>
      <c r="H27" s="3"/>
      <c r="I27" s="3"/>
      <c r="J27" s="3"/>
      <c r="K27" s="3"/>
      <c r="L27" s="3"/>
      <c r="M27" s="3"/>
      <c r="N27" s="3"/>
      <c r="O27" s="3"/>
      <c r="P27" s="3"/>
      <c r="Q27" s="7"/>
      <c r="R27" t="s">
        <v>90</v>
      </c>
      <c r="S27" t="s">
        <v>90</v>
      </c>
    </row>
    <row r="28" spans="1:19" x14ac:dyDescent="0.25">
      <c r="A28" s="63"/>
      <c r="B28" s="69"/>
      <c r="C28" s="34">
        <f>2.5*12</f>
        <v>30</v>
      </c>
      <c r="D28" s="34">
        <f>1.25*12</f>
        <v>15</v>
      </c>
      <c r="E28" s="34">
        <f>0.5*12</f>
        <v>6</v>
      </c>
      <c r="F28" s="34">
        <f>SUM(C28:E28)</f>
        <v>51</v>
      </c>
      <c r="H28" s="64" t="s">
        <v>77</v>
      </c>
      <c r="I28" s="64"/>
      <c r="J28" s="64"/>
      <c r="Q28" s="9"/>
    </row>
    <row r="29" spans="1:19" x14ac:dyDescent="0.25">
      <c r="A29" s="63"/>
      <c r="C29" s="34">
        <f>2.5*3</f>
        <v>7.5</v>
      </c>
      <c r="D29" s="34">
        <f>1.25*3</f>
        <v>3.75</v>
      </c>
      <c r="E29" s="34">
        <f>0.5*3</f>
        <v>1.5</v>
      </c>
      <c r="F29" s="34">
        <f>SUM(C29:E29)</f>
        <v>12.75</v>
      </c>
      <c r="H29" s="64" t="s">
        <v>78</v>
      </c>
      <c r="I29" s="64"/>
      <c r="J29" s="64"/>
      <c r="Q29" s="9"/>
    </row>
    <row r="30" spans="1:19" x14ac:dyDescent="0.25">
      <c r="A30" s="63"/>
      <c r="B30" s="45" t="s">
        <v>23</v>
      </c>
      <c r="C30" s="47">
        <f>2.5*2</f>
        <v>5</v>
      </c>
      <c r="D30" s="47">
        <f>1.25*2</f>
        <v>2.5</v>
      </c>
      <c r="E30" s="47">
        <f>0.5*2</f>
        <v>1</v>
      </c>
      <c r="F30" s="48">
        <f>SUM(C30:E30)</f>
        <v>8.5</v>
      </c>
      <c r="G30" s="49"/>
      <c r="H30" s="65" t="s">
        <v>81</v>
      </c>
      <c r="I30" s="65"/>
      <c r="J30" s="65"/>
      <c r="Q30" s="9"/>
    </row>
    <row r="31" spans="1:19" x14ac:dyDescent="0.25">
      <c r="A31" s="63"/>
      <c r="B31" s="8" t="s">
        <v>89</v>
      </c>
      <c r="D31" s="36">
        <v>10</v>
      </c>
      <c r="E31" s="36"/>
      <c r="F31" s="36"/>
      <c r="G31" s="36"/>
      <c r="H31" s="36">
        <v>10</v>
      </c>
      <c r="I31" s="36"/>
      <c r="J31" s="36"/>
      <c r="K31" s="36"/>
      <c r="L31" s="36">
        <v>10</v>
      </c>
      <c r="M31" s="36"/>
      <c r="N31" s="36"/>
      <c r="O31" s="36"/>
      <c r="P31" s="36"/>
      <c r="Q31" s="9">
        <f>SUM(D31:O31)</f>
        <v>30</v>
      </c>
    </row>
    <row r="32" spans="1:19" x14ac:dyDescent="0.25">
      <c r="A32" s="63"/>
      <c r="B32" s="8"/>
      <c r="C32" s="41" t="s">
        <v>82</v>
      </c>
      <c r="D32" s="20" t="s">
        <v>1</v>
      </c>
      <c r="E32" s="20" t="s">
        <v>2</v>
      </c>
      <c r="F32" s="20" t="s">
        <v>3</v>
      </c>
      <c r="G32" s="20" t="s">
        <v>4</v>
      </c>
      <c r="H32" s="37" t="s">
        <v>5</v>
      </c>
      <c r="I32" s="37" t="s">
        <v>6</v>
      </c>
      <c r="J32" s="37" t="s">
        <v>7</v>
      </c>
      <c r="K32" s="37" t="s">
        <v>8</v>
      </c>
      <c r="L32" s="38" t="s">
        <v>9</v>
      </c>
      <c r="M32" s="38" t="s">
        <v>10</v>
      </c>
      <c r="N32" s="38" t="s">
        <v>11</v>
      </c>
      <c r="O32" s="38" t="s">
        <v>12</v>
      </c>
      <c r="P32" s="39" t="s">
        <v>26</v>
      </c>
      <c r="Q32" s="40" t="s">
        <v>29</v>
      </c>
    </row>
    <row r="33" spans="1:19" x14ac:dyDescent="0.25">
      <c r="A33" s="63"/>
      <c r="B33" s="8" t="s">
        <v>93</v>
      </c>
      <c r="C33" t="s">
        <v>17</v>
      </c>
      <c r="N33">
        <v>1</v>
      </c>
      <c r="P33">
        <f>D30-Q33</f>
        <v>1.5</v>
      </c>
      <c r="Q33" s="9">
        <v>1</v>
      </c>
    </row>
    <row r="34" spans="1:19" x14ac:dyDescent="0.25">
      <c r="A34" s="63"/>
      <c r="C34" t="s">
        <v>18</v>
      </c>
      <c r="P34">
        <f>E30-Q34</f>
        <v>1</v>
      </c>
      <c r="Q34" s="9">
        <v>0</v>
      </c>
    </row>
    <row r="35" spans="1:19" x14ac:dyDescent="0.25">
      <c r="A35" s="63"/>
      <c r="B35" s="10"/>
      <c r="C35" t="s">
        <v>25</v>
      </c>
      <c r="N35">
        <v>1</v>
      </c>
      <c r="Q35" s="9">
        <v>1</v>
      </c>
    </row>
    <row r="36" spans="1:19" x14ac:dyDescent="0.25">
      <c r="A36" s="63"/>
      <c r="B36" s="8"/>
      <c r="C36" s="11" t="s">
        <v>24</v>
      </c>
      <c r="H36" s="11"/>
      <c r="P36">
        <f>C30-Q36</f>
        <v>5</v>
      </c>
      <c r="Q36" s="9">
        <v>0</v>
      </c>
    </row>
    <row r="37" spans="1:19" x14ac:dyDescent="0.25">
      <c r="A37" s="63"/>
      <c r="B37" s="8"/>
      <c r="C37" t="s">
        <v>19</v>
      </c>
      <c r="Q37" s="9"/>
    </row>
    <row r="38" spans="1:19" x14ac:dyDescent="0.25">
      <c r="A38" s="63"/>
      <c r="B38" s="8"/>
      <c r="C38" t="s">
        <v>20</v>
      </c>
      <c r="Q38" s="9"/>
    </row>
    <row r="39" spans="1:19" x14ac:dyDescent="0.25">
      <c r="A39" s="63"/>
      <c r="B39" s="8"/>
      <c r="C39" t="s">
        <v>21</v>
      </c>
      <c r="Q39" s="9"/>
    </row>
    <row r="40" spans="1:19" x14ac:dyDescent="0.25">
      <c r="A40" s="63"/>
      <c r="B40" s="8"/>
      <c r="G40" s="12">
        <f>SUM(D33:F39)</f>
        <v>0</v>
      </c>
      <c r="K40">
        <f>SUM(H33:K39)</f>
        <v>0</v>
      </c>
      <c r="O40">
        <f>SUM(L33:O39)</f>
        <v>2</v>
      </c>
      <c r="P40">
        <f>SUM(P33:P37)</f>
        <v>7.5</v>
      </c>
      <c r="Q40" s="9">
        <f>SUM(G40,K40,O40)</f>
        <v>2</v>
      </c>
    </row>
    <row r="41" spans="1:19" x14ac:dyDescent="0.25">
      <c r="A41" s="63"/>
      <c r="B41" s="8"/>
      <c r="C41" s="1"/>
      <c r="P41" s="11"/>
      <c r="Q41" s="9"/>
    </row>
    <row r="42" spans="1:19" ht="15.75" thickBot="1" x14ac:dyDescent="0.3">
      <c r="A42" s="63"/>
      <c r="B42" s="13"/>
      <c r="C42" s="14"/>
      <c r="D42" s="14"/>
      <c r="E42" s="14"/>
      <c r="F42" s="14"/>
      <c r="G42" s="14"/>
      <c r="H42" s="14"/>
      <c r="I42" s="14"/>
      <c r="J42" s="14"/>
      <c r="K42" s="14"/>
      <c r="L42" s="14"/>
      <c r="M42" s="14"/>
      <c r="N42" s="14"/>
      <c r="O42" s="14"/>
      <c r="P42" s="14"/>
      <c r="Q42" s="15"/>
    </row>
    <row r="43" spans="1:19" x14ac:dyDescent="0.25">
      <c r="A43" s="63"/>
      <c r="B43" s="8"/>
      <c r="N43" s="16" t="s">
        <v>32</v>
      </c>
      <c r="O43" s="16"/>
      <c r="P43" s="21">
        <f>Q40</f>
        <v>2</v>
      </c>
      <c r="Q43" s="9"/>
    </row>
    <row r="44" spans="1:19" x14ac:dyDescent="0.25">
      <c r="A44" s="63"/>
      <c r="B44" s="8"/>
      <c r="N44" s="16" t="s">
        <v>31</v>
      </c>
      <c r="O44" s="16"/>
      <c r="P44" s="42">
        <f>SUM(P37:P41)</f>
        <v>7.5</v>
      </c>
      <c r="Q44" s="9"/>
    </row>
    <row r="45" spans="1:19" ht="15.75" thickBot="1" x14ac:dyDescent="0.3">
      <c r="A45" s="63"/>
      <c r="B45" s="13"/>
      <c r="C45" s="14"/>
      <c r="D45" s="14"/>
      <c r="E45" s="14"/>
      <c r="F45" s="14"/>
      <c r="G45" s="14"/>
      <c r="H45" s="14"/>
      <c r="I45" s="14"/>
      <c r="J45" s="14"/>
      <c r="K45" s="14"/>
      <c r="L45" s="14"/>
      <c r="M45" s="14"/>
      <c r="N45" s="43" t="s">
        <v>33</v>
      </c>
      <c r="O45" s="43"/>
      <c r="P45" s="44">
        <f>Q40-Q35</f>
        <v>1</v>
      </c>
      <c r="Q45" s="15"/>
    </row>
    <row r="46" spans="1:19" ht="15.75" thickBot="1" x14ac:dyDescent="0.3"/>
    <row r="47" spans="1:19" x14ac:dyDescent="0.25">
      <c r="A47" s="63" t="s">
        <v>94</v>
      </c>
      <c r="B47" s="66" t="s">
        <v>98</v>
      </c>
      <c r="C47" s="35" t="s">
        <v>24</v>
      </c>
      <c r="D47" s="35" t="s">
        <v>17</v>
      </c>
      <c r="E47" s="35" t="s">
        <v>18</v>
      </c>
      <c r="F47" s="35"/>
      <c r="G47" s="3"/>
      <c r="H47" s="3"/>
      <c r="I47" s="3"/>
      <c r="J47" s="3"/>
      <c r="K47" s="3"/>
      <c r="L47" s="3"/>
      <c r="M47" s="3"/>
      <c r="N47" s="3"/>
      <c r="O47" s="3"/>
      <c r="P47" s="3"/>
      <c r="Q47" s="7"/>
      <c r="R47" t="s">
        <v>90</v>
      </c>
      <c r="S47" t="s">
        <v>90</v>
      </c>
    </row>
    <row r="48" spans="1:19" x14ac:dyDescent="0.25">
      <c r="A48" s="63"/>
      <c r="B48" s="67"/>
      <c r="C48" s="34">
        <f>2.5*12</f>
        <v>30</v>
      </c>
      <c r="D48" s="34">
        <f>1.25*12</f>
        <v>15</v>
      </c>
      <c r="E48" s="34">
        <f>0.5*12</f>
        <v>6</v>
      </c>
      <c r="F48" s="34">
        <f>SUM(C48:E48)</f>
        <v>51</v>
      </c>
      <c r="H48" s="64" t="s">
        <v>77</v>
      </c>
      <c r="I48" s="64"/>
      <c r="J48" s="64"/>
      <c r="Q48" s="9"/>
    </row>
    <row r="49" spans="1:20" x14ac:dyDescent="0.25">
      <c r="A49" s="63"/>
      <c r="B49" s="67"/>
      <c r="C49" s="34">
        <f>2.5*3</f>
        <v>7.5</v>
      </c>
      <c r="D49" s="34">
        <f>1.25*3</f>
        <v>3.75</v>
      </c>
      <c r="E49" s="34">
        <f>0.5*3</f>
        <v>1.5</v>
      </c>
      <c r="F49" s="34">
        <f>SUM(C49:E49)</f>
        <v>12.75</v>
      </c>
      <c r="H49" s="64" t="s">
        <v>78</v>
      </c>
      <c r="I49" s="64"/>
      <c r="J49" s="64"/>
      <c r="Q49" s="9"/>
    </row>
    <row r="50" spans="1:20" x14ac:dyDescent="0.25">
      <c r="A50" s="63"/>
      <c r="B50" s="67"/>
      <c r="C50" s="47">
        <f>2.5*0</f>
        <v>0</v>
      </c>
      <c r="D50" s="47">
        <f>1.25*0</f>
        <v>0</v>
      </c>
      <c r="E50" s="47">
        <f>0.5*0</f>
        <v>0</v>
      </c>
      <c r="F50" s="48">
        <f>SUM(C50:E50)</f>
        <v>0</v>
      </c>
      <c r="G50" s="49"/>
      <c r="H50" s="65" t="s">
        <v>81</v>
      </c>
      <c r="I50" s="65"/>
      <c r="J50" s="65"/>
      <c r="Q50" s="9"/>
    </row>
    <row r="51" spans="1:20" x14ac:dyDescent="0.25">
      <c r="A51" s="63"/>
      <c r="B51" s="8"/>
      <c r="D51" s="36">
        <v>10</v>
      </c>
      <c r="E51" s="36"/>
      <c r="F51" s="36"/>
      <c r="G51" s="36"/>
      <c r="H51" s="36">
        <v>10</v>
      </c>
      <c r="I51" s="36"/>
      <c r="J51" s="36"/>
      <c r="K51" s="36"/>
      <c r="L51" s="36">
        <v>10</v>
      </c>
      <c r="M51" s="36"/>
      <c r="N51" s="36"/>
      <c r="O51" s="36"/>
      <c r="P51" s="36"/>
      <c r="Q51" s="9">
        <f>SUM(D51:O51)</f>
        <v>30</v>
      </c>
    </row>
    <row r="52" spans="1:20" x14ac:dyDescent="0.25">
      <c r="A52" s="63"/>
      <c r="B52" s="45" t="s">
        <v>92</v>
      </c>
      <c r="C52" s="41" t="s">
        <v>82</v>
      </c>
      <c r="D52" s="20" t="s">
        <v>1</v>
      </c>
      <c r="E52" s="20" t="s">
        <v>2</v>
      </c>
      <c r="F52" s="20" t="s">
        <v>3</v>
      </c>
      <c r="G52" s="20" t="s">
        <v>4</v>
      </c>
      <c r="H52" s="37" t="s">
        <v>5</v>
      </c>
      <c r="I52" s="37" t="s">
        <v>6</v>
      </c>
      <c r="J52" s="37" t="s">
        <v>7</v>
      </c>
      <c r="K52" s="37" t="s">
        <v>8</v>
      </c>
      <c r="L52" s="38" t="s">
        <v>9</v>
      </c>
      <c r="M52" s="38" t="s">
        <v>10</v>
      </c>
      <c r="N52" s="38" t="s">
        <v>11</v>
      </c>
      <c r="O52" s="38" t="s">
        <v>12</v>
      </c>
      <c r="P52" s="39" t="s">
        <v>26</v>
      </c>
      <c r="Q52" s="40" t="s">
        <v>29</v>
      </c>
    </row>
    <row r="53" spans="1:20" x14ac:dyDescent="0.25">
      <c r="A53" s="63"/>
      <c r="B53" s="8" t="s">
        <v>96</v>
      </c>
      <c r="C53" t="s">
        <v>17</v>
      </c>
      <c r="N53" s="11"/>
      <c r="O53">
        <v>1</v>
      </c>
      <c r="P53">
        <f>D50-Q53</f>
        <v>-1</v>
      </c>
      <c r="Q53" s="9">
        <v>1</v>
      </c>
    </row>
    <row r="54" spans="1:20" x14ac:dyDescent="0.25">
      <c r="A54" s="63"/>
      <c r="C54" t="s">
        <v>18</v>
      </c>
      <c r="N54">
        <v>3</v>
      </c>
      <c r="P54">
        <f>E50-Q54</f>
        <v>-3</v>
      </c>
      <c r="Q54" s="9">
        <v>3</v>
      </c>
    </row>
    <row r="55" spans="1:20" x14ac:dyDescent="0.25">
      <c r="A55" s="63"/>
      <c r="B55" s="8" t="s">
        <v>93</v>
      </c>
      <c r="C55" t="s">
        <v>25</v>
      </c>
      <c r="N55">
        <v>1</v>
      </c>
      <c r="Q55" s="9">
        <v>1</v>
      </c>
    </row>
    <row r="56" spans="1:20" ht="30" x14ac:dyDescent="0.25">
      <c r="A56" s="63"/>
      <c r="B56" s="8"/>
      <c r="C56" s="11" t="s">
        <v>24</v>
      </c>
      <c r="H56" s="11"/>
      <c r="P56">
        <f>C50-Q56</f>
        <v>0</v>
      </c>
      <c r="Q56" s="9">
        <v>0</v>
      </c>
      <c r="R56" t="s">
        <v>100</v>
      </c>
      <c r="T56" s="1" t="s">
        <v>97</v>
      </c>
    </row>
    <row r="57" spans="1:20" ht="45" x14ac:dyDescent="0.25">
      <c r="A57" s="63"/>
      <c r="B57" s="8"/>
      <c r="C57" t="s">
        <v>19</v>
      </c>
      <c r="Q57" s="9"/>
      <c r="R57" t="s">
        <v>101</v>
      </c>
      <c r="T57" s="1" t="s">
        <v>107</v>
      </c>
    </row>
    <row r="58" spans="1:20" x14ac:dyDescent="0.25">
      <c r="A58" s="63"/>
      <c r="B58" s="8"/>
      <c r="C58" t="s">
        <v>20</v>
      </c>
      <c r="Q58" s="9"/>
      <c r="R58" t="s">
        <v>101</v>
      </c>
      <c r="T58" s="1"/>
    </row>
    <row r="59" spans="1:20" x14ac:dyDescent="0.25">
      <c r="A59" s="63"/>
      <c r="B59" s="8"/>
      <c r="C59" t="s">
        <v>21</v>
      </c>
      <c r="Q59" s="9"/>
      <c r="T59" s="1" t="s">
        <v>99</v>
      </c>
    </row>
    <row r="60" spans="1:20" x14ac:dyDescent="0.25">
      <c r="A60" s="63"/>
      <c r="B60" s="8"/>
      <c r="G60" s="12">
        <f>SUM(D53:F59)</f>
        <v>0</v>
      </c>
      <c r="K60">
        <f>SUM(H53:K59)</f>
        <v>0</v>
      </c>
      <c r="O60">
        <f>SUM(L53:O59)</f>
        <v>5</v>
      </c>
      <c r="P60">
        <f>SUM(P53:P57)</f>
        <v>-4</v>
      </c>
      <c r="Q60" s="9">
        <f>SUM(G60,K60,O60)</f>
        <v>5</v>
      </c>
      <c r="T60" s="1" t="s">
        <v>103</v>
      </c>
    </row>
    <row r="61" spans="1:20" x14ac:dyDescent="0.25">
      <c r="A61" s="63"/>
      <c r="B61" s="8"/>
      <c r="C61" s="1"/>
      <c r="P61" s="11"/>
      <c r="Q61" s="9"/>
    </row>
    <row r="62" spans="1:20" ht="15.75" thickBot="1" x14ac:dyDescent="0.3">
      <c r="A62" s="63"/>
      <c r="B62" s="13"/>
      <c r="C62" s="14"/>
      <c r="D62" s="14"/>
      <c r="E62" s="14"/>
      <c r="F62" s="14"/>
      <c r="G62" s="14"/>
      <c r="H62" s="14"/>
      <c r="I62" s="14"/>
      <c r="J62" s="14"/>
      <c r="K62" s="14"/>
      <c r="L62" s="14"/>
      <c r="M62" s="14"/>
      <c r="N62" s="14"/>
      <c r="O62" s="14"/>
      <c r="P62" s="14"/>
      <c r="Q62" s="15"/>
    </row>
    <row r="63" spans="1:20" x14ac:dyDescent="0.25">
      <c r="A63" s="63"/>
      <c r="B63" s="8"/>
      <c r="N63" s="16" t="s">
        <v>32</v>
      </c>
      <c r="O63" s="16"/>
      <c r="P63" s="52">
        <f>Q60</f>
        <v>5</v>
      </c>
      <c r="Q63" s="9"/>
    </row>
    <row r="64" spans="1:20" x14ac:dyDescent="0.25">
      <c r="A64" s="63"/>
      <c r="B64" s="8"/>
      <c r="N64" s="16" t="s">
        <v>31</v>
      </c>
      <c r="O64" s="16"/>
      <c r="P64" s="53">
        <v>0</v>
      </c>
      <c r="Q64" s="9"/>
    </row>
    <row r="65" spans="1:18" ht="15.75" thickBot="1" x14ac:dyDescent="0.3">
      <c r="A65" s="63"/>
      <c r="B65" s="13"/>
      <c r="C65" s="14"/>
      <c r="D65" s="14"/>
      <c r="E65" s="14"/>
      <c r="F65" s="14"/>
      <c r="G65" s="14"/>
      <c r="H65" s="14"/>
      <c r="I65" s="14"/>
      <c r="J65" s="14"/>
      <c r="K65" s="14"/>
      <c r="L65" s="14"/>
      <c r="M65" s="14"/>
      <c r="N65" s="43" t="s">
        <v>33</v>
      </c>
      <c r="O65" s="43"/>
      <c r="P65" s="56">
        <f>Q60-Q55</f>
        <v>4</v>
      </c>
      <c r="Q65" s="15"/>
    </row>
    <row r="68" spans="1:18" ht="15.75" thickBot="1" x14ac:dyDescent="0.3">
      <c r="P68" t="s">
        <v>102</v>
      </c>
    </row>
    <row r="69" spans="1:18" ht="30" x14ac:dyDescent="0.25">
      <c r="B69" s="2" t="s">
        <v>35</v>
      </c>
      <c r="C69" s="17" t="s">
        <v>24</v>
      </c>
      <c r="D69" s="17" t="s">
        <v>17</v>
      </c>
      <c r="E69" s="17" t="s">
        <v>18</v>
      </c>
      <c r="F69" s="23" t="s">
        <v>34</v>
      </c>
      <c r="G69" s="3"/>
      <c r="H69" s="3"/>
      <c r="I69" s="3"/>
      <c r="J69" s="3"/>
      <c r="K69" s="3"/>
      <c r="L69" s="3"/>
      <c r="M69" s="3"/>
      <c r="N69" s="3"/>
      <c r="O69" s="3"/>
      <c r="P69" s="3"/>
      <c r="Q69" s="7"/>
    </row>
    <row r="70" spans="1:18" ht="15.75" thickBot="1" x14ac:dyDescent="0.3">
      <c r="B70" s="8" t="s">
        <v>27</v>
      </c>
      <c r="C70" s="16">
        <f>2.5*3</f>
        <v>7.5</v>
      </c>
      <c r="D70" s="16">
        <f>1.25*3</f>
        <v>3.75</v>
      </c>
      <c r="E70" s="16">
        <f>0.5*3</f>
        <v>1.5</v>
      </c>
      <c r="F70" s="21">
        <f>SUM(C70:E70)</f>
        <v>12.75</v>
      </c>
      <c r="Q70" s="9"/>
    </row>
    <row r="71" spans="1:18" x14ac:dyDescent="0.25">
      <c r="B71" s="8" t="s">
        <v>28</v>
      </c>
      <c r="C71" s="3" t="s">
        <v>22</v>
      </c>
      <c r="D71" s="4" t="s">
        <v>1</v>
      </c>
      <c r="E71" s="4" t="s">
        <v>2</v>
      </c>
      <c r="F71" s="20" t="s">
        <v>3</v>
      </c>
      <c r="G71" s="4" t="s">
        <v>4</v>
      </c>
      <c r="H71" s="5" t="s">
        <v>5</v>
      </c>
      <c r="I71" s="5" t="s">
        <v>6</v>
      </c>
      <c r="J71" s="5" t="s">
        <v>7</v>
      </c>
      <c r="K71" s="5" t="s">
        <v>8</v>
      </c>
      <c r="L71" s="6" t="s">
        <v>9</v>
      </c>
      <c r="M71" s="6" t="s">
        <v>10</v>
      </c>
      <c r="N71" s="6" t="s">
        <v>11</v>
      </c>
      <c r="O71" s="6" t="s">
        <v>12</v>
      </c>
      <c r="P71" s="19" t="s">
        <v>26</v>
      </c>
      <c r="Q71" s="18" t="s">
        <v>29</v>
      </c>
    </row>
    <row r="72" spans="1:18" x14ac:dyDescent="0.25">
      <c r="B72" s="8"/>
      <c r="C72" t="s">
        <v>17</v>
      </c>
      <c r="L72">
        <v>0</v>
      </c>
      <c r="M72">
        <v>2</v>
      </c>
      <c r="N72">
        <v>1</v>
      </c>
      <c r="P72">
        <f>D70-Q72</f>
        <v>0.75</v>
      </c>
      <c r="Q72" s="9">
        <v>3</v>
      </c>
      <c r="R72" t="s">
        <v>101</v>
      </c>
    </row>
    <row r="73" spans="1:18" x14ac:dyDescent="0.25">
      <c r="B73" s="8"/>
      <c r="C73" t="s">
        <v>18</v>
      </c>
      <c r="M73">
        <v>1</v>
      </c>
      <c r="P73">
        <f>E70-Q73</f>
        <v>0.5</v>
      </c>
      <c r="Q73" s="9">
        <v>1</v>
      </c>
      <c r="R73" t="s">
        <v>101</v>
      </c>
    </row>
    <row r="74" spans="1:18" x14ac:dyDescent="0.25">
      <c r="B74" s="8"/>
      <c r="C74" t="s">
        <v>25</v>
      </c>
      <c r="M74">
        <v>1</v>
      </c>
      <c r="Q74" s="22">
        <v>1</v>
      </c>
    </row>
    <row r="75" spans="1:18" x14ac:dyDescent="0.25">
      <c r="B75" s="8"/>
      <c r="C75" s="11" t="s">
        <v>24</v>
      </c>
      <c r="P75">
        <f>C70-Q75</f>
        <v>7.5</v>
      </c>
      <c r="Q75" s="9"/>
    </row>
    <row r="76" spans="1:18" x14ac:dyDescent="0.25">
      <c r="B76" s="8"/>
      <c r="C76" t="s">
        <v>19</v>
      </c>
      <c r="Q76" s="9"/>
    </row>
    <row r="77" spans="1:18" x14ac:dyDescent="0.25">
      <c r="B77" s="8"/>
      <c r="C77" t="s">
        <v>20</v>
      </c>
      <c r="P77" t="s">
        <v>30</v>
      </c>
      <c r="Q77" s="9"/>
    </row>
    <row r="78" spans="1:18" x14ac:dyDescent="0.25">
      <c r="B78" s="8"/>
      <c r="C78" t="s">
        <v>21</v>
      </c>
      <c r="Q78" s="9"/>
    </row>
    <row r="79" spans="1:18" x14ac:dyDescent="0.25">
      <c r="B79" s="8"/>
      <c r="N79" s="16" t="s">
        <v>32</v>
      </c>
      <c r="O79" s="16"/>
      <c r="P79" s="21">
        <f>SUM(L72:O78)</f>
        <v>5</v>
      </c>
    </row>
    <row r="80" spans="1:18" ht="17.25" customHeight="1" thickBot="1" x14ac:dyDescent="0.3">
      <c r="B80" s="13"/>
      <c r="C80" s="14"/>
      <c r="D80" s="14"/>
      <c r="E80" s="14"/>
      <c r="F80" s="14"/>
      <c r="G80" s="14"/>
      <c r="H80" s="14"/>
      <c r="I80" s="14"/>
      <c r="J80" s="14"/>
      <c r="K80" s="14"/>
      <c r="L80" s="14"/>
      <c r="M80" s="14"/>
      <c r="N80" s="16" t="s">
        <v>31</v>
      </c>
      <c r="O80" s="16"/>
      <c r="P80" s="21">
        <f>SUM(P72:P75)</f>
        <v>8.75</v>
      </c>
    </row>
    <row r="81" spans="2:17" ht="15.75" thickBot="1" x14ac:dyDescent="0.3">
      <c r="N81" s="24" t="s">
        <v>33</v>
      </c>
      <c r="O81" s="24"/>
      <c r="P81" s="25">
        <v>4</v>
      </c>
    </row>
    <row r="82" spans="2:17" ht="30" x14ac:dyDescent="0.25">
      <c r="B82" s="11" t="s">
        <v>65</v>
      </c>
      <c r="C82" s="26" t="s">
        <v>24</v>
      </c>
      <c r="D82" s="17" t="s">
        <v>17</v>
      </c>
      <c r="E82" s="17" t="s">
        <v>18</v>
      </c>
      <c r="F82" s="23" t="s">
        <v>34</v>
      </c>
      <c r="G82" s="3"/>
      <c r="H82" s="3"/>
      <c r="I82" s="3"/>
      <c r="J82" s="3"/>
      <c r="K82" s="3"/>
      <c r="L82" s="3"/>
      <c r="M82" s="3"/>
      <c r="N82" s="3"/>
      <c r="O82" s="3"/>
      <c r="P82" s="3"/>
      <c r="Q82" s="7"/>
    </row>
    <row r="83" spans="2:17" x14ac:dyDescent="0.25">
      <c r="B83" t="s">
        <v>66</v>
      </c>
      <c r="C83" s="27">
        <f>2.5*1</f>
        <v>2.5</v>
      </c>
      <c r="D83" s="16">
        <f>1.25*1</f>
        <v>1.25</v>
      </c>
      <c r="E83" s="16">
        <f>0.5*1</f>
        <v>0.5</v>
      </c>
      <c r="F83" s="21"/>
      <c r="Q83" s="9"/>
    </row>
    <row r="84" spans="2:17" ht="15.75" thickBot="1" x14ac:dyDescent="0.3">
      <c r="B84" t="s">
        <v>67</v>
      </c>
      <c r="C84" s="8"/>
      <c r="Q84" s="9"/>
    </row>
    <row r="85" spans="2:17" x14ac:dyDescent="0.25">
      <c r="B85" s="29" t="s">
        <v>68</v>
      </c>
      <c r="C85" s="2" t="s">
        <v>22</v>
      </c>
      <c r="D85" s="4" t="s">
        <v>1</v>
      </c>
      <c r="E85" s="4" t="s">
        <v>2</v>
      </c>
      <c r="F85" s="4" t="s">
        <v>3</v>
      </c>
      <c r="G85" s="4" t="s">
        <v>4</v>
      </c>
      <c r="H85" s="5" t="s">
        <v>5</v>
      </c>
      <c r="I85" s="5" t="s">
        <v>6</v>
      </c>
      <c r="J85" s="5" t="s">
        <v>7</v>
      </c>
      <c r="K85" s="5" t="s">
        <v>8</v>
      </c>
      <c r="L85" s="6" t="s">
        <v>9</v>
      </c>
      <c r="M85" s="6" t="s">
        <v>10</v>
      </c>
      <c r="N85" s="6" t="s">
        <v>11</v>
      </c>
      <c r="O85" s="6" t="s">
        <v>12</v>
      </c>
      <c r="P85" s="19" t="s">
        <v>26</v>
      </c>
      <c r="Q85" s="18" t="s">
        <v>29</v>
      </c>
    </row>
    <row r="86" spans="2:17" x14ac:dyDescent="0.25">
      <c r="B86" t="s">
        <v>69</v>
      </c>
      <c r="C86" s="8" t="s">
        <v>17</v>
      </c>
      <c r="N86">
        <v>1</v>
      </c>
      <c r="P86">
        <v>0</v>
      </c>
      <c r="Q86" s="9">
        <v>1</v>
      </c>
    </row>
    <row r="87" spans="2:17" x14ac:dyDescent="0.25">
      <c r="B87" t="s">
        <v>76</v>
      </c>
      <c r="C87" s="8" t="s">
        <v>18</v>
      </c>
      <c r="Q87" s="9"/>
    </row>
    <row r="88" spans="2:17" ht="45" x14ac:dyDescent="0.25">
      <c r="B88" s="1" t="s">
        <v>75</v>
      </c>
      <c r="C88" s="8" t="s">
        <v>25</v>
      </c>
      <c r="N88">
        <v>1</v>
      </c>
      <c r="P88">
        <v>0</v>
      </c>
      <c r="Q88" s="9">
        <v>1</v>
      </c>
    </row>
    <row r="89" spans="2:17" x14ac:dyDescent="0.25">
      <c r="C89" s="10" t="s">
        <v>24</v>
      </c>
      <c r="H89" s="11"/>
      <c r="Q89" s="9"/>
    </row>
    <row r="90" spans="2:17" x14ac:dyDescent="0.25">
      <c r="C90" s="8" t="s">
        <v>19</v>
      </c>
      <c r="Q90" s="9"/>
    </row>
    <row r="91" spans="2:17" x14ac:dyDescent="0.25">
      <c r="C91" s="8" t="s">
        <v>20</v>
      </c>
      <c r="Q91" s="9"/>
    </row>
    <row r="92" spans="2:17" x14ac:dyDescent="0.25">
      <c r="C92" s="8" t="s">
        <v>21</v>
      </c>
      <c r="Q92" s="9"/>
    </row>
    <row r="93" spans="2:17" x14ac:dyDescent="0.25">
      <c r="C93" s="8"/>
      <c r="G93" s="12"/>
      <c r="P93">
        <f>SUM(P86:P90)</f>
        <v>0</v>
      </c>
      <c r="Q93" s="9">
        <f>SUM(G93:O93)</f>
        <v>0</v>
      </c>
    </row>
    <row r="94" spans="2:17" x14ac:dyDescent="0.25">
      <c r="C94" s="28"/>
      <c r="P94" s="11"/>
      <c r="Q94" s="9"/>
    </row>
    <row r="95" spans="2:17" ht="15.75" thickBot="1" x14ac:dyDescent="0.3">
      <c r="C95" s="13"/>
      <c r="D95" s="14"/>
      <c r="E95" s="14"/>
      <c r="F95" s="14"/>
      <c r="G95" s="14"/>
      <c r="H95" s="14"/>
      <c r="I95" s="14"/>
      <c r="J95" s="14"/>
      <c r="K95" s="14"/>
      <c r="L95" s="14"/>
      <c r="M95" s="14"/>
      <c r="N95" s="14"/>
      <c r="O95" s="14"/>
      <c r="P95" s="14"/>
      <c r="Q95" s="15"/>
    </row>
    <row r="96" spans="2:17" x14ac:dyDescent="0.25">
      <c r="N96" s="16" t="s">
        <v>32</v>
      </c>
      <c r="O96" s="16"/>
      <c r="P96" s="21">
        <v>2</v>
      </c>
    </row>
    <row r="97" spans="2:17" x14ac:dyDescent="0.25">
      <c r="N97" s="16" t="s">
        <v>31</v>
      </c>
      <c r="O97" s="16"/>
      <c r="P97" s="21">
        <f>SUM(P89:P92)</f>
        <v>0</v>
      </c>
    </row>
    <row r="98" spans="2:17" x14ac:dyDescent="0.25">
      <c r="N98" s="16" t="s">
        <v>33</v>
      </c>
      <c r="O98" s="16"/>
      <c r="P98" s="21">
        <v>0</v>
      </c>
    </row>
    <row r="104" spans="2:17" x14ac:dyDescent="0.25">
      <c r="C104" t="s">
        <v>24</v>
      </c>
      <c r="D104" t="s">
        <v>17</v>
      </c>
      <c r="E104" t="s">
        <v>18</v>
      </c>
    </row>
    <row r="105" spans="2:17" x14ac:dyDescent="0.25">
      <c r="C105">
        <f>2.5*12</f>
        <v>30</v>
      </c>
      <c r="D105">
        <f>1.25*12</f>
        <v>15</v>
      </c>
      <c r="E105">
        <f>0.5*12</f>
        <v>6</v>
      </c>
      <c r="F105">
        <f>SUM(C105:E105)</f>
        <v>51</v>
      </c>
      <c r="G105" t="s">
        <v>77</v>
      </c>
    </row>
    <row r="106" spans="2:17" x14ac:dyDescent="0.25">
      <c r="C106">
        <f>2.5*3</f>
        <v>7.5</v>
      </c>
      <c r="D106">
        <f>1.25*11</f>
        <v>13.75</v>
      </c>
      <c r="E106">
        <f>0.5*3</f>
        <v>1.5</v>
      </c>
      <c r="F106" s="31">
        <f>SUM(C106:E106)</f>
        <v>22.75</v>
      </c>
      <c r="G106" t="s">
        <v>78</v>
      </c>
      <c r="L106" s="30"/>
    </row>
    <row r="107" spans="2:17" x14ac:dyDescent="0.25">
      <c r="B107" s="32" t="s">
        <v>80</v>
      </c>
      <c r="C107">
        <f>2.5*3</f>
        <v>7.5</v>
      </c>
      <c r="D107">
        <f>1.25*10</f>
        <v>12.5</v>
      </c>
      <c r="E107">
        <f>0.5*3</f>
        <v>1.5</v>
      </c>
      <c r="F107">
        <f>SUM(C107:E107)</f>
        <v>21.5</v>
      </c>
      <c r="G107" t="s">
        <v>79</v>
      </c>
    </row>
    <row r="109" spans="2:17" ht="15.75" thickBot="1" x14ac:dyDescent="0.3"/>
    <row r="110" spans="2:17" x14ac:dyDescent="0.25">
      <c r="B110" s="2" t="s">
        <v>0</v>
      </c>
      <c r="C110" s="3" t="s">
        <v>22</v>
      </c>
      <c r="D110" s="4" t="s">
        <v>1</v>
      </c>
      <c r="E110" s="4" t="s">
        <v>2</v>
      </c>
      <c r="F110" s="4" t="s">
        <v>3</v>
      </c>
      <c r="G110" s="4" t="s">
        <v>4</v>
      </c>
      <c r="H110" s="5" t="s">
        <v>5</v>
      </c>
      <c r="I110" s="5" t="s">
        <v>6</v>
      </c>
      <c r="J110" s="5" t="s">
        <v>7</v>
      </c>
      <c r="K110" s="5" t="s">
        <v>8</v>
      </c>
      <c r="L110" s="6" t="s">
        <v>9</v>
      </c>
      <c r="M110" s="6" t="s">
        <v>10</v>
      </c>
      <c r="N110" s="6" t="s">
        <v>11</v>
      </c>
      <c r="O110" s="6" t="s">
        <v>12</v>
      </c>
      <c r="P110" s="19" t="s">
        <v>26</v>
      </c>
      <c r="Q110" s="18" t="s">
        <v>29</v>
      </c>
    </row>
    <row r="111" spans="2:17" x14ac:dyDescent="0.25">
      <c r="B111" s="8" t="s">
        <v>36</v>
      </c>
      <c r="C111" t="s">
        <v>17</v>
      </c>
      <c r="E111">
        <v>1</v>
      </c>
      <c r="G111">
        <v>1</v>
      </c>
      <c r="N111">
        <v>1</v>
      </c>
      <c r="P111">
        <f>D106-Q111</f>
        <v>10.75</v>
      </c>
      <c r="Q111" s="9">
        <v>3</v>
      </c>
    </row>
    <row r="112" spans="2:17" x14ac:dyDescent="0.25">
      <c r="B112" s="10"/>
      <c r="C112" t="s">
        <v>18</v>
      </c>
      <c r="G112">
        <v>1</v>
      </c>
      <c r="M112">
        <v>1</v>
      </c>
      <c r="P112">
        <f>E106-Q112</f>
        <v>0.5</v>
      </c>
      <c r="Q112" s="9">
        <v>1</v>
      </c>
    </row>
    <row r="113" spans="2:17" x14ac:dyDescent="0.25">
      <c r="B113" s="10"/>
      <c r="C113" t="s">
        <v>25</v>
      </c>
      <c r="I113">
        <v>1</v>
      </c>
      <c r="Q113" s="9">
        <v>1</v>
      </c>
    </row>
    <row r="114" spans="2:17" x14ac:dyDescent="0.25">
      <c r="B114" s="8"/>
      <c r="C114" s="11" t="s">
        <v>24</v>
      </c>
      <c r="H114" s="11"/>
      <c r="J114">
        <v>1</v>
      </c>
      <c r="L114">
        <v>1</v>
      </c>
      <c r="P114">
        <f>C106-Q114</f>
        <v>6.5</v>
      </c>
      <c r="Q114" s="9">
        <v>1</v>
      </c>
    </row>
    <row r="115" spans="2:17" x14ac:dyDescent="0.25">
      <c r="B115" s="8"/>
      <c r="C115" t="s">
        <v>19</v>
      </c>
      <c r="Q115" s="9"/>
    </row>
    <row r="116" spans="2:17" x14ac:dyDescent="0.25">
      <c r="B116" s="8"/>
      <c r="C116" t="s">
        <v>20</v>
      </c>
      <c r="Q116" s="9"/>
    </row>
    <row r="117" spans="2:17" x14ac:dyDescent="0.25">
      <c r="B117" s="8"/>
      <c r="C117" t="s">
        <v>21</v>
      </c>
      <c r="Q117" s="9"/>
    </row>
    <row r="118" spans="2:17" x14ac:dyDescent="0.25">
      <c r="B118" s="8"/>
      <c r="G118" s="12"/>
      <c r="P118">
        <f>SUM(P111:P115)</f>
        <v>17.75</v>
      </c>
      <c r="Q118" s="9">
        <v>6</v>
      </c>
    </row>
    <row r="119" spans="2:17" x14ac:dyDescent="0.25">
      <c r="B119" s="8"/>
      <c r="C119" s="1"/>
      <c r="P119" s="11"/>
      <c r="Q119" s="9"/>
    </row>
    <row r="120" spans="2:17" ht="15.75" thickBot="1" x14ac:dyDescent="0.3">
      <c r="B120" s="13"/>
      <c r="C120" s="14"/>
      <c r="D120" s="14"/>
      <c r="E120" s="14"/>
      <c r="F120" s="14"/>
      <c r="G120" s="14"/>
      <c r="H120" s="14"/>
      <c r="I120" s="14"/>
      <c r="J120" s="14"/>
      <c r="K120" s="14"/>
      <c r="L120" s="14"/>
      <c r="M120" s="14"/>
      <c r="N120" s="14"/>
      <c r="O120" s="14"/>
      <c r="P120" s="14"/>
      <c r="Q120" s="15"/>
    </row>
    <row r="121" spans="2:17" x14ac:dyDescent="0.25">
      <c r="N121" s="16" t="s">
        <v>32</v>
      </c>
      <c r="O121" s="16"/>
      <c r="P121" s="21">
        <f>Q118</f>
        <v>6</v>
      </c>
    </row>
    <row r="122" spans="2:17" x14ac:dyDescent="0.25">
      <c r="N122" s="16" t="s">
        <v>31</v>
      </c>
      <c r="O122" s="16"/>
      <c r="P122" s="33">
        <f>SUM(P115:P119)</f>
        <v>17.75</v>
      </c>
    </row>
    <row r="123" spans="2:17" x14ac:dyDescent="0.25">
      <c r="N123" s="16" t="s">
        <v>33</v>
      </c>
      <c r="O123" s="16"/>
      <c r="P123" s="21">
        <f>Q118-Q113</f>
        <v>5</v>
      </c>
    </row>
    <row r="126" spans="2:17" x14ac:dyDescent="0.25">
      <c r="D126" t="s">
        <v>17</v>
      </c>
      <c r="E126" t="s">
        <v>18</v>
      </c>
    </row>
    <row r="127" spans="2:17" x14ac:dyDescent="0.25">
      <c r="D127">
        <f>1*12</f>
        <v>12</v>
      </c>
      <c r="E127">
        <f>0.5*12</f>
        <v>6</v>
      </c>
      <c r="F127">
        <f>SUM(C127:E127)</f>
        <v>18</v>
      </c>
      <c r="G127" t="s">
        <v>77</v>
      </c>
    </row>
    <row r="128" spans="2:17" x14ac:dyDescent="0.25">
      <c r="B128" t="s">
        <v>104</v>
      </c>
      <c r="D128" s="54">
        <f>1*11</f>
        <v>11</v>
      </c>
      <c r="E128" s="54">
        <f>0.5*3</f>
        <v>1.5</v>
      </c>
      <c r="F128" s="55">
        <f>SUM(C128:E128)</f>
        <v>12.5</v>
      </c>
      <c r="G128" s="54" t="s">
        <v>78</v>
      </c>
      <c r="L128" s="30"/>
    </row>
    <row r="129" spans="2:17" x14ac:dyDescent="0.25">
      <c r="B129" t="s">
        <v>105</v>
      </c>
      <c r="D129">
        <f>1*12</f>
        <v>12</v>
      </c>
      <c r="E129">
        <f>0.5*2</f>
        <v>1</v>
      </c>
      <c r="F129">
        <f>SUM(C129:E129)</f>
        <v>13</v>
      </c>
      <c r="G129" t="s">
        <v>79</v>
      </c>
    </row>
    <row r="131" spans="2:17" ht="15.75" thickBot="1" x14ac:dyDescent="0.3"/>
    <row r="132" spans="2:17" x14ac:dyDescent="0.25">
      <c r="C132" s="3" t="s">
        <v>22</v>
      </c>
      <c r="D132" s="4" t="s">
        <v>1</v>
      </c>
      <c r="E132" s="4" t="s">
        <v>2</v>
      </c>
      <c r="F132" s="4" t="s">
        <v>3</v>
      </c>
      <c r="G132" s="4" t="s">
        <v>4</v>
      </c>
      <c r="H132" s="5" t="s">
        <v>5</v>
      </c>
      <c r="I132" s="5" t="s">
        <v>6</v>
      </c>
      <c r="J132" s="5" t="s">
        <v>7</v>
      </c>
      <c r="K132" s="5" t="s">
        <v>8</v>
      </c>
      <c r="L132" s="6" t="s">
        <v>9</v>
      </c>
      <c r="M132" s="6" t="s">
        <v>10</v>
      </c>
      <c r="N132" s="6" t="s">
        <v>11</v>
      </c>
      <c r="O132" s="6" t="s">
        <v>12</v>
      </c>
      <c r="P132" s="19" t="s">
        <v>26</v>
      </c>
      <c r="Q132" s="18" t="s">
        <v>29</v>
      </c>
    </row>
    <row r="133" spans="2:17" x14ac:dyDescent="0.25">
      <c r="C133" t="s">
        <v>17</v>
      </c>
      <c r="N133">
        <v>0</v>
      </c>
      <c r="O133">
        <v>0</v>
      </c>
      <c r="P133">
        <v>12</v>
      </c>
      <c r="Q133" s="9">
        <v>0</v>
      </c>
    </row>
    <row r="134" spans="2:17" x14ac:dyDescent="0.25">
      <c r="C134" t="s">
        <v>18</v>
      </c>
      <c r="P134">
        <v>2</v>
      </c>
      <c r="Q134" s="9"/>
    </row>
    <row r="135" spans="2:17" x14ac:dyDescent="0.25">
      <c r="C135" t="s">
        <v>25</v>
      </c>
      <c r="Q135" s="9"/>
    </row>
    <row r="136" spans="2:17" x14ac:dyDescent="0.25">
      <c r="C136" s="11" t="s">
        <v>24</v>
      </c>
      <c r="H136" s="11"/>
      <c r="Q136" s="9"/>
    </row>
    <row r="137" spans="2:17" x14ac:dyDescent="0.25">
      <c r="C137" t="s">
        <v>19</v>
      </c>
      <c r="Q137" s="9"/>
    </row>
    <row r="138" spans="2:17" x14ac:dyDescent="0.25">
      <c r="C138" t="s">
        <v>20</v>
      </c>
      <c r="Q138" s="9"/>
    </row>
    <row r="139" spans="2:17" x14ac:dyDescent="0.25">
      <c r="C139" t="s">
        <v>21</v>
      </c>
      <c r="Q139" s="9"/>
    </row>
    <row r="140" spans="2:17" x14ac:dyDescent="0.25">
      <c r="G140" s="12"/>
      <c r="P140">
        <f>SUM(P133:P137)</f>
        <v>14</v>
      </c>
      <c r="Q140" s="9"/>
    </row>
    <row r="141" spans="2:17" x14ac:dyDescent="0.25">
      <c r="C141" s="1"/>
      <c r="P141" s="11"/>
      <c r="Q141" s="9"/>
    </row>
    <row r="142" spans="2:17" ht="15.75" thickBot="1" x14ac:dyDescent="0.3">
      <c r="C142" s="14"/>
      <c r="D142" s="14"/>
      <c r="E142" s="14"/>
      <c r="F142" s="14"/>
      <c r="G142" s="14"/>
      <c r="H142" s="14"/>
      <c r="I142" s="14"/>
      <c r="J142" s="14"/>
      <c r="K142" s="14"/>
      <c r="L142" s="14"/>
      <c r="M142" s="14"/>
      <c r="N142" s="14"/>
      <c r="O142" s="14"/>
      <c r="P142" s="14"/>
      <c r="Q142" s="15"/>
    </row>
    <row r="143" spans="2:17" x14ac:dyDescent="0.25">
      <c r="N143" s="16" t="s">
        <v>32</v>
      </c>
      <c r="O143" s="16"/>
      <c r="P143" s="21">
        <f>Q140</f>
        <v>0</v>
      </c>
    </row>
    <row r="144" spans="2:17" x14ac:dyDescent="0.25">
      <c r="N144" s="16" t="s">
        <v>31</v>
      </c>
      <c r="O144" s="16"/>
      <c r="P144" s="33">
        <f>SUM(P137:P141)</f>
        <v>14</v>
      </c>
    </row>
    <row r="145" spans="14:16" x14ac:dyDescent="0.25">
      <c r="N145" s="16" t="s">
        <v>33</v>
      </c>
      <c r="O145" s="16"/>
      <c r="P145" s="21">
        <f>Q140-Q135</f>
        <v>0</v>
      </c>
    </row>
  </sheetData>
  <mergeCells count="15">
    <mergeCell ref="H11:J11"/>
    <mergeCell ref="A8:A26"/>
    <mergeCell ref="B8:B9"/>
    <mergeCell ref="H9:J9"/>
    <mergeCell ref="H10:J10"/>
    <mergeCell ref="A27:A45"/>
    <mergeCell ref="H28:J28"/>
    <mergeCell ref="H29:J29"/>
    <mergeCell ref="H30:J30"/>
    <mergeCell ref="A47:A65"/>
    <mergeCell ref="H48:J48"/>
    <mergeCell ref="H49:J49"/>
    <mergeCell ref="H50:J50"/>
    <mergeCell ref="B47:B50"/>
    <mergeCell ref="B27:B28"/>
  </mergeCells>
  <hyperlinks>
    <hyperlink ref="B85" r:id="rId1" xr:uid="{E1C343FB-36DB-4190-95FB-6F8837E9E360}"/>
  </hyperlinks>
  <pageMargins left="0.7" right="0.7" top="0.75" bottom="0.75" header="0.3" footer="0.3"/>
  <pageSetup orientation="portrait" horizontalDpi="200" verticalDpi="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4B09-7EFF-4D77-A5D1-CD7678A137A7}">
  <dimension ref="A1:G61"/>
  <sheetViews>
    <sheetView topLeftCell="C61" workbookViewId="0">
      <selection activeCell="D64" sqref="D64"/>
    </sheetView>
  </sheetViews>
  <sheetFormatPr defaultRowHeight="48" customHeight="1" x14ac:dyDescent="0.25"/>
  <cols>
    <col min="1" max="1" width="14" style="57" customWidth="1"/>
    <col min="2" max="2" width="30.7109375" style="58" customWidth="1"/>
    <col min="3" max="3" width="52.28515625" style="57" customWidth="1"/>
    <col min="4" max="4" width="69.28515625" style="58" customWidth="1"/>
    <col min="5" max="5" width="30.85546875" style="58" customWidth="1"/>
    <col min="6" max="16384" width="9.140625" style="57"/>
  </cols>
  <sheetData>
    <row r="1" spans="1:7" ht="48" customHeight="1" x14ac:dyDescent="0.25">
      <c r="A1" s="57" t="s">
        <v>119</v>
      </c>
    </row>
    <row r="2" spans="1:7" ht="48" customHeight="1" x14ac:dyDescent="0.25">
      <c r="A2" s="59" t="s">
        <v>118</v>
      </c>
      <c r="B2" s="60" t="s">
        <v>155</v>
      </c>
      <c r="C2" s="59" t="s">
        <v>120</v>
      </c>
      <c r="D2" s="60" t="s">
        <v>121</v>
      </c>
      <c r="E2" s="60" t="s">
        <v>177</v>
      </c>
      <c r="F2" s="59" t="s">
        <v>84</v>
      </c>
      <c r="G2" s="57" t="s">
        <v>171</v>
      </c>
    </row>
    <row r="3" spans="1:7" ht="48" customHeight="1" x14ac:dyDescent="0.25">
      <c r="A3" s="57" t="s">
        <v>122</v>
      </c>
      <c r="B3" s="62" t="s">
        <v>156</v>
      </c>
      <c r="C3" s="58" t="s">
        <v>151</v>
      </c>
      <c r="D3" s="58" t="s">
        <v>163</v>
      </c>
      <c r="F3" s="61" t="s">
        <v>86</v>
      </c>
      <c r="G3" s="57" t="s">
        <v>53</v>
      </c>
    </row>
    <row r="4" spans="1:7" ht="48" customHeight="1" x14ac:dyDescent="0.25">
      <c r="A4" s="57" t="s">
        <v>123</v>
      </c>
      <c r="B4" s="62" t="s">
        <v>156</v>
      </c>
      <c r="C4" s="58" t="s">
        <v>152</v>
      </c>
      <c r="D4" s="58" t="s">
        <v>164</v>
      </c>
      <c r="F4" s="61" t="s">
        <v>86</v>
      </c>
      <c r="G4" s="57" t="s">
        <v>53</v>
      </c>
    </row>
    <row r="5" spans="1:7" ht="48" customHeight="1" x14ac:dyDescent="0.25">
      <c r="A5" s="57" t="s">
        <v>124</v>
      </c>
      <c r="B5" s="62" t="s">
        <v>156</v>
      </c>
      <c r="C5" s="58" t="s">
        <v>153</v>
      </c>
      <c r="D5" s="58" t="s">
        <v>154</v>
      </c>
      <c r="F5" s="61" t="s">
        <v>86</v>
      </c>
      <c r="G5" s="57" t="s">
        <v>53</v>
      </c>
    </row>
    <row r="6" spans="1:7" ht="48" customHeight="1" x14ac:dyDescent="0.25">
      <c r="A6" s="57" t="s">
        <v>125</v>
      </c>
      <c r="B6" s="58" t="s">
        <v>162</v>
      </c>
      <c r="C6" s="71" t="s">
        <v>109</v>
      </c>
      <c r="D6" s="58" t="s">
        <v>111</v>
      </c>
      <c r="F6" s="57" t="s">
        <v>86</v>
      </c>
      <c r="G6" s="57" t="s">
        <v>53</v>
      </c>
    </row>
    <row r="7" spans="1:7" ht="48" customHeight="1" x14ac:dyDescent="0.25">
      <c r="A7" s="57" t="s">
        <v>126</v>
      </c>
      <c r="B7" s="58" t="s">
        <v>162</v>
      </c>
      <c r="C7" s="71"/>
      <c r="D7" s="58" t="s">
        <v>110</v>
      </c>
      <c r="F7" s="57" t="s">
        <v>86</v>
      </c>
      <c r="G7" s="57" t="s">
        <v>53</v>
      </c>
    </row>
    <row r="8" spans="1:7" ht="48" customHeight="1" x14ac:dyDescent="0.25">
      <c r="A8" s="57" t="s">
        <v>127</v>
      </c>
      <c r="B8" s="58" t="s">
        <v>162</v>
      </c>
      <c r="C8" s="71"/>
      <c r="D8" s="58" t="s">
        <v>148</v>
      </c>
      <c r="F8" s="57" t="s">
        <v>86</v>
      </c>
      <c r="G8" s="57" t="s">
        <v>53</v>
      </c>
    </row>
    <row r="9" spans="1:7" ht="48" customHeight="1" x14ac:dyDescent="0.25">
      <c r="A9" s="57" t="s">
        <v>128</v>
      </c>
      <c r="B9" s="58" t="s">
        <v>162</v>
      </c>
      <c r="C9" s="71"/>
      <c r="D9" s="58" t="s">
        <v>147</v>
      </c>
      <c r="F9" s="57" t="s">
        <v>86</v>
      </c>
      <c r="G9" s="57" t="s">
        <v>53</v>
      </c>
    </row>
    <row r="10" spans="1:7" ht="48" customHeight="1" x14ac:dyDescent="0.25">
      <c r="A10" s="57" t="s">
        <v>129</v>
      </c>
      <c r="B10" s="58" t="s">
        <v>162</v>
      </c>
      <c r="C10" s="71" t="s">
        <v>112</v>
      </c>
      <c r="D10" s="58" t="s">
        <v>111</v>
      </c>
      <c r="F10" s="57" t="s">
        <v>90</v>
      </c>
      <c r="G10" s="57" t="s">
        <v>53</v>
      </c>
    </row>
    <row r="11" spans="1:7" ht="48" customHeight="1" x14ac:dyDescent="0.25">
      <c r="A11" s="57" t="s">
        <v>130</v>
      </c>
      <c r="B11" s="58" t="s">
        <v>162</v>
      </c>
      <c r="C11" s="71"/>
      <c r="D11" s="58" t="s">
        <v>149</v>
      </c>
      <c r="F11" s="57" t="s">
        <v>86</v>
      </c>
      <c r="G11" s="57" t="s">
        <v>53</v>
      </c>
    </row>
    <row r="12" spans="1:7" ht="48" customHeight="1" x14ac:dyDescent="0.25">
      <c r="A12" s="57" t="s">
        <v>131</v>
      </c>
      <c r="B12" s="58" t="s">
        <v>162</v>
      </c>
      <c r="C12" s="71"/>
      <c r="D12" s="58" t="s">
        <v>148</v>
      </c>
      <c r="F12" s="57" t="s">
        <v>86</v>
      </c>
      <c r="G12" s="57" t="s">
        <v>53</v>
      </c>
    </row>
    <row r="13" spans="1:7" ht="48" customHeight="1" x14ac:dyDescent="0.25">
      <c r="A13" s="57" t="s">
        <v>132</v>
      </c>
      <c r="B13" s="58" t="s">
        <v>162</v>
      </c>
      <c r="C13" s="71"/>
      <c r="D13" s="58" t="s">
        <v>150</v>
      </c>
      <c r="F13" s="57" t="s">
        <v>90</v>
      </c>
      <c r="G13" s="57" t="s">
        <v>53</v>
      </c>
    </row>
    <row r="14" spans="1:7" ht="48" customHeight="1" x14ac:dyDescent="0.25">
      <c r="A14" s="57" t="s">
        <v>133</v>
      </c>
      <c r="B14" s="58" t="s">
        <v>162</v>
      </c>
      <c r="C14" s="71" t="s">
        <v>113</v>
      </c>
      <c r="D14" s="58" t="s">
        <v>114</v>
      </c>
      <c r="F14" s="57" t="s">
        <v>86</v>
      </c>
      <c r="G14" s="57" t="s">
        <v>53</v>
      </c>
    </row>
    <row r="15" spans="1:7" ht="48" customHeight="1" x14ac:dyDescent="0.25">
      <c r="A15" s="57" t="s">
        <v>134</v>
      </c>
      <c r="B15" s="58" t="s">
        <v>162</v>
      </c>
      <c r="C15" s="71"/>
      <c r="D15" s="58" t="s">
        <v>149</v>
      </c>
      <c r="F15" s="57" t="s">
        <v>86</v>
      </c>
      <c r="G15" s="57" t="s">
        <v>53</v>
      </c>
    </row>
    <row r="16" spans="1:7" ht="48" customHeight="1" x14ac:dyDescent="0.25">
      <c r="A16" s="57" t="s">
        <v>135</v>
      </c>
      <c r="B16" s="58" t="s">
        <v>162</v>
      </c>
      <c r="C16" s="71"/>
      <c r="D16" s="58" t="s">
        <v>148</v>
      </c>
      <c r="F16" s="57" t="s">
        <v>90</v>
      </c>
      <c r="G16" s="57" t="s">
        <v>53</v>
      </c>
    </row>
    <row r="17" spans="1:7" ht="48" customHeight="1" x14ac:dyDescent="0.25">
      <c r="A17" s="57" t="s">
        <v>136</v>
      </c>
      <c r="B17" s="58" t="s">
        <v>162</v>
      </c>
      <c r="C17" s="71"/>
      <c r="D17" s="58" t="s">
        <v>150</v>
      </c>
      <c r="F17" s="57" t="s">
        <v>86</v>
      </c>
      <c r="G17" s="57" t="s">
        <v>53</v>
      </c>
    </row>
    <row r="18" spans="1:7" ht="48" customHeight="1" x14ac:dyDescent="0.25">
      <c r="A18" s="57" t="s">
        <v>137</v>
      </c>
      <c r="B18" s="58" t="s">
        <v>162</v>
      </c>
      <c r="C18" s="71" t="s">
        <v>116</v>
      </c>
      <c r="D18" s="58" t="s">
        <v>111</v>
      </c>
      <c r="F18" s="57" t="s">
        <v>86</v>
      </c>
      <c r="G18" s="57" t="s">
        <v>53</v>
      </c>
    </row>
    <row r="19" spans="1:7" ht="48" customHeight="1" x14ac:dyDescent="0.25">
      <c r="A19" s="57" t="s">
        <v>138</v>
      </c>
      <c r="B19" s="58" t="s">
        <v>162</v>
      </c>
      <c r="C19" s="71"/>
      <c r="D19" s="58" t="s">
        <v>149</v>
      </c>
      <c r="F19" s="57" t="s">
        <v>86</v>
      </c>
      <c r="G19" s="57" t="s">
        <v>53</v>
      </c>
    </row>
    <row r="20" spans="1:7" ht="48" customHeight="1" x14ac:dyDescent="0.25">
      <c r="A20" s="57" t="s">
        <v>139</v>
      </c>
      <c r="B20" s="58" t="s">
        <v>162</v>
      </c>
      <c r="C20" s="71"/>
      <c r="D20" s="58" t="s">
        <v>148</v>
      </c>
      <c r="F20" s="57" t="s">
        <v>86</v>
      </c>
      <c r="G20" s="57" t="s">
        <v>53</v>
      </c>
    </row>
    <row r="21" spans="1:7" ht="48" customHeight="1" x14ac:dyDescent="0.25">
      <c r="A21" s="57" t="s">
        <v>140</v>
      </c>
      <c r="B21" s="58" t="s">
        <v>162</v>
      </c>
      <c r="C21" s="71"/>
      <c r="D21" s="58" t="s">
        <v>150</v>
      </c>
      <c r="F21" s="57" t="s">
        <v>86</v>
      </c>
      <c r="G21" s="57" t="s">
        <v>53</v>
      </c>
    </row>
    <row r="22" spans="1:7" ht="48" customHeight="1" x14ac:dyDescent="0.25">
      <c r="A22" s="57" t="s">
        <v>141</v>
      </c>
      <c r="B22" s="58" t="s">
        <v>162</v>
      </c>
      <c r="C22" s="71" t="s">
        <v>115</v>
      </c>
      <c r="D22" s="58" t="s">
        <v>111</v>
      </c>
      <c r="F22" s="57" t="s">
        <v>90</v>
      </c>
      <c r="G22" s="57" t="s">
        <v>53</v>
      </c>
    </row>
    <row r="23" spans="1:7" ht="48" customHeight="1" x14ac:dyDescent="0.25">
      <c r="A23" s="57" t="s">
        <v>142</v>
      </c>
      <c r="B23" s="58" t="s">
        <v>162</v>
      </c>
      <c r="C23" s="71"/>
      <c r="D23" s="58" t="s">
        <v>149</v>
      </c>
      <c r="F23" s="57" t="s">
        <v>86</v>
      </c>
      <c r="G23" s="57" t="s">
        <v>53</v>
      </c>
    </row>
    <row r="24" spans="1:7" ht="48" customHeight="1" x14ac:dyDescent="0.25">
      <c r="A24" s="57" t="s">
        <v>143</v>
      </c>
      <c r="B24" s="58" t="s">
        <v>162</v>
      </c>
      <c r="C24" s="71"/>
      <c r="D24" s="58" t="s">
        <v>148</v>
      </c>
      <c r="F24" s="57" t="s">
        <v>86</v>
      </c>
      <c r="G24" s="57" t="s">
        <v>53</v>
      </c>
    </row>
    <row r="25" spans="1:7" ht="48" customHeight="1" x14ac:dyDescent="0.25">
      <c r="A25" s="57" t="s">
        <v>144</v>
      </c>
      <c r="B25" s="58" t="s">
        <v>162</v>
      </c>
      <c r="C25" s="71"/>
      <c r="D25" s="58" t="s">
        <v>150</v>
      </c>
      <c r="F25" s="57" t="s">
        <v>90</v>
      </c>
      <c r="G25" s="57" t="s">
        <v>53</v>
      </c>
    </row>
    <row r="26" spans="1:7" ht="48" customHeight="1" x14ac:dyDescent="0.25">
      <c r="A26" s="57" t="s">
        <v>145</v>
      </c>
      <c r="B26" s="58" t="s">
        <v>162</v>
      </c>
      <c r="C26" s="71" t="s">
        <v>117</v>
      </c>
      <c r="D26" s="58" t="s">
        <v>146</v>
      </c>
      <c r="F26" s="57" t="s">
        <v>86</v>
      </c>
      <c r="G26" s="57" t="s">
        <v>53</v>
      </c>
    </row>
    <row r="27" spans="1:7" ht="48" customHeight="1" x14ac:dyDescent="0.25">
      <c r="A27" s="57" t="s">
        <v>165</v>
      </c>
      <c r="B27" s="58" t="s">
        <v>162</v>
      </c>
      <c r="C27" s="71"/>
      <c r="D27" s="58" t="s">
        <v>110</v>
      </c>
      <c r="F27" s="57" t="s">
        <v>86</v>
      </c>
      <c r="G27" s="57" t="s">
        <v>53</v>
      </c>
    </row>
    <row r="28" spans="1:7" ht="48" customHeight="1" x14ac:dyDescent="0.25">
      <c r="A28" s="57" t="s">
        <v>166</v>
      </c>
      <c r="B28" s="58" t="s">
        <v>162</v>
      </c>
      <c r="C28" s="71"/>
      <c r="D28" s="58" t="s">
        <v>148</v>
      </c>
      <c r="F28" s="57" t="s">
        <v>90</v>
      </c>
      <c r="G28" s="57" t="s">
        <v>53</v>
      </c>
    </row>
    <row r="29" spans="1:7" ht="48" customHeight="1" x14ac:dyDescent="0.25">
      <c r="A29" s="57" t="s">
        <v>167</v>
      </c>
      <c r="B29" s="58" t="s">
        <v>162</v>
      </c>
      <c r="C29" s="71"/>
      <c r="D29" s="58" t="s">
        <v>150</v>
      </c>
      <c r="F29" s="57" t="s">
        <v>86</v>
      </c>
      <c r="G29" s="57" t="s">
        <v>53</v>
      </c>
    </row>
    <row r="30" spans="1:7" ht="48" customHeight="1" x14ac:dyDescent="0.25">
      <c r="A30" s="57" t="s">
        <v>168</v>
      </c>
      <c r="B30" s="58" t="s">
        <v>157</v>
      </c>
      <c r="C30" s="72" t="s">
        <v>161</v>
      </c>
      <c r="D30" s="58" t="s">
        <v>160</v>
      </c>
      <c r="F30" s="57" t="s">
        <v>86</v>
      </c>
      <c r="G30" s="57" t="s">
        <v>53</v>
      </c>
    </row>
    <row r="31" spans="1:7" ht="48" customHeight="1" x14ac:dyDescent="0.25">
      <c r="A31" s="57" t="s">
        <v>169</v>
      </c>
      <c r="B31" s="58" t="s">
        <v>159</v>
      </c>
      <c r="C31" s="72"/>
      <c r="D31" s="58" t="s">
        <v>158</v>
      </c>
      <c r="F31" s="57" t="s">
        <v>86</v>
      </c>
      <c r="G31" s="57" t="s">
        <v>53</v>
      </c>
    </row>
    <row r="32" spans="1:7" ht="48" customHeight="1" x14ac:dyDescent="0.25">
      <c r="A32" s="57" t="s">
        <v>169</v>
      </c>
      <c r="B32" s="58" t="s">
        <v>172</v>
      </c>
      <c r="C32" s="58" t="s">
        <v>170</v>
      </c>
      <c r="G32" s="57" t="s">
        <v>54</v>
      </c>
    </row>
    <row r="33" spans="1:7" ht="48" customHeight="1" x14ac:dyDescent="0.25">
      <c r="A33" s="57" t="s">
        <v>173</v>
      </c>
      <c r="B33" s="58" t="s">
        <v>175</v>
      </c>
      <c r="C33" s="72" t="s">
        <v>176</v>
      </c>
      <c r="D33" s="58" t="s">
        <v>174</v>
      </c>
      <c r="E33" s="58" t="s">
        <v>178</v>
      </c>
      <c r="F33" s="57" t="s">
        <v>86</v>
      </c>
      <c r="G33" s="57" t="s">
        <v>54</v>
      </c>
    </row>
    <row r="34" spans="1:7" ht="48" customHeight="1" x14ac:dyDescent="0.25">
      <c r="C34" s="72"/>
      <c r="D34" s="58" t="s">
        <v>179</v>
      </c>
      <c r="E34" s="58" t="s">
        <v>180</v>
      </c>
      <c r="F34" s="57" t="s">
        <v>86</v>
      </c>
      <c r="G34" s="57" t="s">
        <v>54</v>
      </c>
    </row>
    <row r="35" spans="1:7" ht="48" customHeight="1" x14ac:dyDescent="0.25">
      <c r="C35" s="72"/>
      <c r="D35" s="58" t="s">
        <v>181</v>
      </c>
      <c r="E35" s="58" t="s">
        <v>182</v>
      </c>
      <c r="F35" s="57" t="s">
        <v>86</v>
      </c>
      <c r="G35" s="57" t="s">
        <v>54</v>
      </c>
    </row>
    <row r="36" spans="1:7" ht="48" customHeight="1" x14ac:dyDescent="0.25">
      <c r="A36" s="57" t="s">
        <v>213</v>
      </c>
      <c r="B36" s="58" t="s">
        <v>197</v>
      </c>
      <c r="C36" s="72" t="s">
        <v>183</v>
      </c>
      <c r="D36" s="58" t="s">
        <v>184</v>
      </c>
      <c r="E36" s="58" t="s">
        <v>185</v>
      </c>
      <c r="F36" s="57" t="s">
        <v>86</v>
      </c>
      <c r="G36" s="57" t="s">
        <v>54</v>
      </c>
    </row>
    <row r="37" spans="1:7" ht="48" customHeight="1" x14ac:dyDescent="0.25">
      <c r="C37" s="72"/>
      <c r="D37" s="58" t="s">
        <v>189</v>
      </c>
      <c r="E37" s="58" t="s">
        <v>186</v>
      </c>
      <c r="F37" s="57" t="s">
        <v>86</v>
      </c>
      <c r="G37" s="57" t="s">
        <v>54</v>
      </c>
    </row>
    <row r="38" spans="1:7" ht="48" customHeight="1" x14ac:dyDescent="0.25">
      <c r="C38" s="72"/>
      <c r="D38" s="58" t="s">
        <v>187</v>
      </c>
      <c r="E38" s="58" t="s">
        <v>188</v>
      </c>
      <c r="F38" s="57" t="s">
        <v>86</v>
      </c>
      <c r="G38" s="57" t="s">
        <v>54</v>
      </c>
    </row>
    <row r="39" spans="1:7" ht="48" customHeight="1" x14ac:dyDescent="0.25">
      <c r="C39" s="72"/>
      <c r="D39" s="58" t="s">
        <v>190</v>
      </c>
      <c r="E39" s="58" t="s">
        <v>191</v>
      </c>
      <c r="F39" s="57" t="s">
        <v>86</v>
      </c>
      <c r="G39" s="57" t="s">
        <v>54</v>
      </c>
    </row>
    <row r="40" spans="1:7" ht="48" customHeight="1" x14ac:dyDescent="0.25">
      <c r="C40" s="72"/>
      <c r="D40" s="58" t="s">
        <v>192</v>
      </c>
      <c r="E40" s="58" t="s">
        <v>193</v>
      </c>
      <c r="F40" s="57" t="s">
        <v>86</v>
      </c>
      <c r="G40" s="57" t="s">
        <v>54</v>
      </c>
    </row>
    <row r="41" spans="1:7" ht="48" customHeight="1" x14ac:dyDescent="0.25">
      <c r="C41" s="72"/>
      <c r="D41" s="58" t="s">
        <v>194</v>
      </c>
      <c r="E41" s="58" t="s">
        <v>195</v>
      </c>
      <c r="F41" s="57" t="s">
        <v>90</v>
      </c>
      <c r="G41" s="57" t="s">
        <v>54</v>
      </c>
    </row>
    <row r="42" spans="1:7" ht="48" customHeight="1" x14ac:dyDescent="0.25">
      <c r="A42" s="57" t="s">
        <v>214</v>
      </c>
      <c r="B42" s="73" t="s">
        <v>198</v>
      </c>
      <c r="C42" s="74" t="s">
        <v>196</v>
      </c>
      <c r="D42" s="58" t="s">
        <v>199</v>
      </c>
      <c r="E42" s="58" t="s">
        <v>200</v>
      </c>
      <c r="F42" s="57" t="s">
        <v>86</v>
      </c>
      <c r="G42" s="57" t="s">
        <v>54</v>
      </c>
    </row>
    <row r="43" spans="1:7" ht="48" customHeight="1" x14ac:dyDescent="0.25">
      <c r="C43" s="74"/>
      <c r="D43" s="58" t="s">
        <v>201</v>
      </c>
      <c r="E43" s="58" t="s">
        <v>202</v>
      </c>
      <c r="F43" s="57" t="s">
        <v>86</v>
      </c>
      <c r="G43" s="57" t="s">
        <v>54</v>
      </c>
    </row>
    <row r="44" spans="1:7" ht="48" customHeight="1" x14ac:dyDescent="0.25">
      <c r="C44" s="74"/>
      <c r="D44" s="58" t="s">
        <v>204</v>
      </c>
      <c r="E44" s="58" t="s">
        <v>203</v>
      </c>
      <c r="F44" s="57" t="s">
        <v>86</v>
      </c>
      <c r="G44" s="57" t="s">
        <v>54</v>
      </c>
    </row>
    <row r="45" spans="1:7" ht="48" customHeight="1" x14ac:dyDescent="0.25">
      <c r="C45" s="74"/>
      <c r="D45" s="58" t="s">
        <v>205</v>
      </c>
      <c r="E45" s="58" t="s">
        <v>206</v>
      </c>
      <c r="F45" s="57" t="s">
        <v>86</v>
      </c>
      <c r="G45" s="57" t="s">
        <v>54</v>
      </c>
    </row>
    <row r="46" spans="1:7" ht="48" customHeight="1" x14ac:dyDescent="0.25">
      <c r="C46" s="74"/>
      <c r="D46" s="58" t="s">
        <v>207</v>
      </c>
      <c r="E46" s="58" t="s">
        <v>208</v>
      </c>
      <c r="F46" s="57" t="s">
        <v>86</v>
      </c>
      <c r="G46" s="57" t="s">
        <v>54</v>
      </c>
    </row>
    <row r="47" spans="1:7" ht="48" customHeight="1" x14ac:dyDescent="0.25">
      <c r="C47" s="74"/>
      <c r="D47" s="58" t="s">
        <v>209</v>
      </c>
      <c r="E47" s="58" t="s">
        <v>210</v>
      </c>
      <c r="F47" s="57" t="s">
        <v>86</v>
      </c>
      <c r="G47" s="57" t="s">
        <v>54</v>
      </c>
    </row>
    <row r="48" spans="1:7" ht="48" customHeight="1" x14ac:dyDescent="0.25">
      <c r="C48" s="74"/>
      <c r="D48" s="58" t="s">
        <v>211</v>
      </c>
      <c r="E48" s="58" t="s">
        <v>212</v>
      </c>
      <c r="F48" s="57" t="s">
        <v>86</v>
      </c>
      <c r="G48" s="57" t="s">
        <v>54</v>
      </c>
    </row>
    <row r="49" spans="1:7" ht="48" customHeight="1" x14ac:dyDescent="0.25">
      <c r="A49" s="57" t="s">
        <v>215</v>
      </c>
      <c r="B49" s="58" t="s">
        <v>225</v>
      </c>
      <c r="C49" s="74" t="s">
        <v>216</v>
      </c>
      <c r="D49" s="58" t="s">
        <v>217</v>
      </c>
      <c r="E49" s="58" t="s">
        <v>218</v>
      </c>
      <c r="F49" s="57" t="s">
        <v>86</v>
      </c>
      <c r="G49" s="57" t="s">
        <v>54</v>
      </c>
    </row>
    <row r="50" spans="1:7" ht="48" customHeight="1" x14ac:dyDescent="0.25">
      <c r="C50" s="74"/>
      <c r="D50" s="58" t="s">
        <v>219</v>
      </c>
      <c r="E50" s="58" t="s">
        <v>220</v>
      </c>
      <c r="F50" s="57" t="s">
        <v>86</v>
      </c>
      <c r="G50" s="57" t="s">
        <v>54</v>
      </c>
    </row>
    <row r="51" spans="1:7" ht="48" customHeight="1" x14ac:dyDescent="0.25">
      <c r="C51" s="74"/>
      <c r="D51" s="58" t="s">
        <v>221</v>
      </c>
      <c r="E51" s="58" t="s">
        <v>222</v>
      </c>
      <c r="F51" s="57" t="s">
        <v>86</v>
      </c>
      <c r="G51" s="57" t="s">
        <v>54</v>
      </c>
    </row>
    <row r="52" spans="1:7" ht="48" customHeight="1" x14ac:dyDescent="0.25">
      <c r="C52" s="74"/>
      <c r="D52" s="58" t="s">
        <v>223</v>
      </c>
      <c r="E52" s="58" t="s">
        <v>224</v>
      </c>
      <c r="F52" s="57" t="s">
        <v>86</v>
      </c>
      <c r="G52" s="57" t="s">
        <v>54</v>
      </c>
    </row>
    <row r="53" spans="1:7" ht="48" customHeight="1" x14ac:dyDescent="0.25">
      <c r="C53" s="74"/>
      <c r="D53" s="58" t="s">
        <v>226</v>
      </c>
      <c r="E53" s="58" t="s">
        <v>227</v>
      </c>
      <c r="F53" s="57" t="s">
        <v>86</v>
      </c>
      <c r="G53" s="57" t="s">
        <v>54</v>
      </c>
    </row>
    <row r="54" spans="1:7" ht="48" customHeight="1" x14ac:dyDescent="0.25">
      <c r="C54" s="74"/>
      <c r="D54" s="58" t="s">
        <v>228</v>
      </c>
      <c r="E54" s="58" t="s">
        <v>229</v>
      </c>
      <c r="F54" s="57" t="s">
        <v>86</v>
      </c>
      <c r="G54" s="57" t="s">
        <v>54</v>
      </c>
    </row>
    <row r="55" spans="1:7" ht="48" customHeight="1" x14ac:dyDescent="0.25">
      <c r="C55" s="74"/>
      <c r="D55" s="58" t="s">
        <v>230</v>
      </c>
      <c r="E55" s="58" t="s">
        <v>231</v>
      </c>
      <c r="F55" s="57" t="s">
        <v>232</v>
      </c>
      <c r="G55" s="57" t="s">
        <v>54</v>
      </c>
    </row>
    <row r="56" spans="1:7" ht="48" customHeight="1" x14ac:dyDescent="0.25">
      <c r="C56" s="74"/>
      <c r="D56" s="58" t="s">
        <v>233</v>
      </c>
      <c r="E56" s="58" t="s">
        <v>234</v>
      </c>
      <c r="F56" s="57" t="s">
        <v>86</v>
      </c>
      <c r="G56" s="57" t="s">
        <v>54</v>
      </c>
    </row>
    <row r="57" spans="1:7" ht="48" customHeight="1" x14ac:dyDescent="0.25">
      <c r="C57" s="74"/>
      <c r="D57" s="58" t="s">
        <v>235</v>
      </c>
      <c r="E57" s="58" t="s">
        <v>236</v>
      </c>
      <c r="F57" s="57" t="s">
        <v>86</v>
      </c>
      <c r="G57" s="57" t="s">
        <v>54</v>
      </c>
    </row>
    <row r="58" spans="1:7" ht="48" customHeight="1" x14ac:dyDescent="0.25">
      <c r="C58" s="74"/>
      <c r="D58" s="58" t="s">
        <v>237</v>
      </c>
      <c r="E58" s="58" t="s">
        <v>238</v>
      </c>
      <c r="F58" s="57" t="s">
        <v>86</v>
      </c>
      <c r="G58" s="57" t="s">
        <v>54</v>
      </c>
    </row>
    <row r="59" spans="1:7" ht="48" customHeight="1" x14ac:dyDescent="0.25">
      <c r="C59" s="74"/>
      <c r="D59" s="58" t="s">
        <v>239</v>
      </c>
      <c r="E59" s="58" t="s">
        <v>240</v>
      </c>
      <c r="F59" s="57" t="s">
        <v>86</v>
      </c>
      <c r="G59" s="57" t="s">
        <v>54</v>
      </c>
    </row>
    <row r="60" spans="1:7" ht="48" customHeight="1" x14ac:dyDescent="0.25">
      <c r="C60" s="74"/>
      <c r="D60" s="58" t="s">
        <v>242</v>
      </c>
      <c r="E60" s="58" t="s">
        <v>241</v>
      </c>
      <c r="F60" s="57" t="s">
        <v>86</v>
      </c>
      <c r="G60" s="57" t="s">
        <v>54</v>
      </c>
    </row>
    <row r="61" spans="1:7" ht="48" customHeight="1" x14ac:dyDescent="0.25">
      <c r="C61" s="74"/>
      <c r="D61" s="58" t="s">
        <v>243</v>
      </c>
      <c r="E61" s="58" t="s">
        <v>244</v>
      </c>
      <c r="F61" s="57" t="s">
        <v>86</v>
      </c>
      <c r="G61" s="57" t="s">
        <v>54</v>
      </c>
    </row>
  </sheetData>
  <mergeCells count="11">
    <mergeCell ref="C33:C35"/>
    <mergeCell ref="C36:C41"/>
    <mergeCell ref="C42:C48"/>
    <mergeCell ref="C49:C61"/>
    <mergeCell ref="C26:C29"/>
    <mergeCell ref="C30:C31"/>
    <mergeCell ref="C6:C9"/>
    <mergeCell ref="C10:C13"/>
    <mergeCell ref="C14:C17"/>
    <mergeCell ref="C18:C21"/>
    <mergeCell ref="C22:C25"/>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79F5-C97A-4BA5-B2A0-FE2EBBA8F66C}">
  <dimension ref="A2:F23"/>
  <sheetViews>
    <sheetView tabSelected="1" topLeftCell="A14" workbookViewId="0">
      <selection activeCell="B25" sqref="B25"/>
    </sheetView>
  </sheetViews>
  <sheetFormatPr defaultRowHeight="15" x14ac:dyDescent="0.25"/>
  <cols>
    <col min="1" max="1" width="26.28515625" customWidth="1"/>
    <col min="2" max="2" width="83.140625" customWidth="1"/>
    <col min="4" max="4" width="17.42578125" customWidth="1"/>
  </cols>
  <sheetData>
    <row r="2" spans="1:6" ht="30" x14ac:dyDescent="0.25">
      <c r="B2" s="1" t="s">
        <v>37</v>
      </c>
      <c r="D2" t="s">
        <v>38</v>
      </c>
      <c r="F2" t="s">
        <v>53</v>
      </c>
    </row>
    <row r="3" spans="1:6" ht="30" x14ac:dyDescent="0.25">
      <c r="B3" s="1" t="s">
        <v>59</v>
      </c>
      <c r="C3" t="s">
        <v>39</v>
      </c>
      <c r="F3" t="s">
        <v>53</v>
      </c>
    </row>
    <row r="4" spans="1:6" ht="30" x14ac:dyDescent="0.25">
      <c r="B4" s="1" t="s">
        <v>40</v>
      </c>
      <c r="E4" t="s">
        <v>41</v>
      </c>
      <c r="F4" t="s">
        <v>53</v>
      </c>
    </row>
    <row r="5" spans="1:6" x14ac:dyDescent="0.25">
      <c r="B5" s="1" t="s">
        <v>42</v>
      </c>
      <c r="F5" t="s">
        <v>53</v>
      </c>
    </row>
    <row r="6" spans="1:6" ht="30" x14ac:dyDescent="0.25">
      <c r="B6" s="1" t="s">
        <v>43</v>
      </c>
      <c r="F6" t="s">
        <v>53</v>
      </c>
    </row>
    <row r="7" spans="1:6" ht="30" x14ac:dyDescent="0.25">
      <c r="A7" t="s">
        <v>45</v>
      </c>
      <c r="B7" s="1" t="s">
        <v>44</v>
      </c>
      <c r="F7" t="s">
        <v>53</v>
      </c>
    </row>
    <row r="8" spans="1:6" x14ac:dyDescent="0.25">
      <c r="A8" t="s">
        <v>46</v>
      </c>
      <c r="B8" s="1" t="s">
        <v>47</v>
      </c>
      <c r="F8" t="s">
        <v>53</v>
      </c>
    </row>
    <row r="9" spans="1:6" ht="30" x14ac:dyDescent="0.25">
      <c r="B9" s="1" t="s">
        <v>48</v>
      </c>
      <c r="F9" t="s">
        <v>52</v>
      </c>
    </row>
    <row r="10" spans="1:6" ht="30" x14ac:dyDescent="0.25">
      <c r="B10" s="1" t="s">
        <v>49</v>
      </c>
      <c r="F10" t="s">
        <v>52</v>
      </c>
    </row>
    <row r="11" spans="1:6" x14ac:dyDescent="0.25">
      <c r="B11" s="1" t="s">
        <v>50</v>
      </c>
      <c r="F11" t="s">
        <v>52</v>
      </c>
    </row>
    <row r="12" spans="1:6" x14ac:dyDescent="0.25">
      <c r="B12" s="1" t="s">
        <v>51</v>
      </c>
      <c r="F12" t="s">
        <v>52</v>
      </c>
    </row>
    <row r="13" spans="1:6" ht="75" x14ac:dyDescent="0.25">
      <c r="B13" s="1" t="s">
        <v>55</v>
      </c>
      <c r="F13" t="s">
        <v>54</v>
      </c>
    </row>
    <row r="14" spans="1:6" ht="60" x14ac:dyDescent="0.25">
      <c r="B14" s="1" t="s">
        <v>56</v>
      </c>
      <c r="C14" t="s">
        <v>57</v>
      </c>
      <c r="E14" t="s">
        <v>58</v>
      </c>
      <c r="F14" t="s">
        <v>54</v>
      </c>
    </row>
    <row r="15" spans="1:6" ht="30" x14ac:dyDescent="0.25">
      <c r="A15" t="s">
        <v>60</v>
      </c>
      <c r="B15" s="1" t="s">
        <v>61</v>
      </c>
      <c r="E15" t="s">
        <v>41</v>
      </c>
      <c r="F15" t="s">
        <v>53</v>
      </c>
    </row>
    <row r="19" spans="2:4" x14ac:dyDescent="0.25">
      <c r="B19" t="s">
        <v>63</v>
      </c>
      <c r="C19" t="s">
        <v>62</v>
      </c>
    </row>
    <row r="20" spans="2:4" ht="30" x14ac:dyDescent="0.25">
      <c r="B20" s="1" t="s">
        <v>64</v>
      </c>
      <c r="C20" t="s">
        <v>62</v>
      </c>
    </row>
    <row r="21" spans="2:4" x14ac:dyDescent="0.25">
      <c r="B21" t="s">
        <v>70</v>
      </c>
      <c r="C21" t="s">
        <v>39</v>
      </c>
      <c r="D21" s="1" t="s">
        <v>72</v>
      </c>
    </row>
    <row r="22" spans="2:4" ht="30" x14ac:dyDescent="0.25">
      <c r="B22" s="1" t="s">
        <v>71</v>
      </c>
      <c r="C22" t="s">
        <v>39</v>
      </c>
      <c r="D22" t="s">
        <v>73</v>
      </c>
    </row>
    <row r="23" spans="2:4" ht="30" x14ac:dyDescent="0.25">
      <c r="B23" s="1" t="s">
        <v>74</v>
      </c>
      <c r="C2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LeavesScenariosTable</vt:lpstr>
      <vt:lpstr>Total Site Leaves TestCases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 G</dc:creator>
  <cp:lastModifiedBy>Chakra Rao.</cp:lastModifiedBy>
  <dcterms:created xsi:type="dcterms:W3CDTF">2024-11-28T09:35:50Z</dcterms:created>
  <dcterms:modified xsi:type="dcterms:W3CDTF">2024-12-03T13:40:47Z</dcterms:modified>
</cp:coreProperties>
</file>